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汇总表" sheetId="4" r:id="rId1"/>
    <sheet name="001" sheetId="22" r:id="rId2"/>
    <sheet name="002" sheetId="23" r:id="rId3"/>
    <sheet name="002-5" sheetId="1" r:id="rId4"/>
    <sheet name="价格指数" sheetId="2" state="hidden" r:id="rId5"/>
    <sheet name="003、005" sheetId="3" r:id="rId6"/>
    <sheet name="004" sheetId="5" r:id="rId7"/>
    <sheet name="006" sheetId="6" r:id="rId8"/>
    <sheet name="007" sheetId="7" r:id="rId9"/>
    <sheet name="008" sheetId="8" r:id="rId10"/>
    <sheet name="009" sheetId="9" r:id="rId11"/>
    <sheet name="010" sheetId="10" r:id="rId12"/>
    <sheet name="011-1" sheetId="11" r:id="rId13"/>
    <sheet name="013-014" sheetId="12" r:id="rId14"/>
    <sheet name="015" sheetId="13" r:id="rId15"/>
    <sheet name="016" sheetId="14" r:id="rId16"/>
    <sheet name="017" sheetId="15" r:id="rId17"/>
    <sheet name="018" sheetId="16" r:id="rId18"/>
    <sheet name="019" sheetId="17" r:id="rId19"/>
    <sheet name="020（无建造合同）" sheetId="18" r:id="rId20"/>
    <sheet name="021（无建造合同）" sheetId="19" r:id="rId21"/>
    <sheet name="022" sheetId="20" r:id="rId22"/>
    <sheet name="023" sheetId="21" r:id="rId23"/>
    <sheet name="电梯" sheetId="24" r:id="rId24"/>
    <sheet name="集装箱" sheetId="25" r:id="rId25"/>
  </sheets>
  <definedNames>
    <definedName name="_xlnm.Print_Area" localSheetId="3">'002-5'!$A$1:$J$14</definedName>
    <definedName name="__xz15" localSheetId="4">#REF!</definedName>
    <definedName name="_xlnm.Print_Area" localSheetId="0">汇总表!$A$1:$D$27</definedName>
    <definedName name="_xlnm.Print_Area" localSheetId="2">'002'!$A$1:$J$14</definedName>
    <definedName name="_xlnm.Print_Area" localSheetId="5">'003、005'!$A$1:$J$21</definedName>
    <definedName name="_xlnm.Print_Area" localSheetId="9">'008'!$A$1:$I$15</definedName>
    <definedName name="_xlnm.Print_Area" localSheetId="17">'018'!$A$1:$I$17</definedName>
    <definedName name="_xlnm.Print_Area" localSheetId="22">'023'!$A$1:$J$31</definedName>
    <definedName name="_xlnm.Print_Area" localSheetId="23">电梯!$A$1:$H$5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<sst xmlns="http://schemas.openxmlformats.org/spreadsheetml/2006/main" count="1420" uniqueCount="376">
  <si>
    <t>如意坊放射线系统工程（二期）物资回收项目（第二次）报废处置明细表</t>
  </si>
  <si>
    <t>序号</t>
  </si>
  <si>
    <t>测绘编号</t>
  </si>
  <si>
    <t>评估值（元）</t>
  </si>
  <si>
    <t>备注</t>
  </si>
  <si>
    <t>广州市荔湾区中南街海河市场001冷库</t>
  </si>
  <si>
    <t>——</t>
  </si>
  <si>
    <t>广州市荔湾区中南街海河市场002冷库</t>
  </si>
  <si>
    <t>广州市荔湾区中南街海河市场002-5冷</t>
  </si>
  <si>
    <t>广州市荔湾区中南街海河市场003、005冷库</t>
  </si>
  <si>
    <t>广州市荔湾区中南街海河市场004冷库</t>
  </si>
  <si>
    <t>广州市荔湾区中南街海河市场006冷库</t>
  </si>
  <si>
    <t>广州市荔湾区中南街海河市场007冷库</t>
  </si>
  <si>
    <t>广州市荔湾区中南街海河市场008冷库</t>
  </si>
  <si>
    <t>广州市荔湾区中南街海河市场009冷库</t>
  </si>
  <si>
    <t>广州市荔湾区中南街海河市场010冷库</t>
  </si>
  <si>
    <t>广州市荔湾区中南街海河市场011-1冷库</t>
  </si>
  <si>
    <t>广州市荔湾区中南街海河市场013、014冷库</t>
  </si>
  <si>
    <t>广州市荔湾区中南街海河市场015冷库</t>
  </si>
  <si>
    <t>广州市荔湾区中南街海河市场016冷库</t>
  </si>
  <si>
    <t>广州市荔湾区中南街海河市场017冷库</t>
  </si>
  <si>
    <t>广州市荔湾区中南街海河市场018冷库</t>
  </si>
  <si>
    <t>广州市荔湾区中南街海河市场019冷库</t>
  </si>
  <si>
    <t>广州市荔湾区中南街海河市场020冷库</t>
  </si>
  <si>
    <t>广州市荔湾区中南街海河市场021冷库</t>
  </si>
  <si>
    <t>广州市荔湾区中南街海河市场022冷库</t>
  </si>
  <si>
    <t>广州市荔湾区中南街海河市场023冷库</t>
  </si>
  <si>
    <t>广州市荔湾区步漖一街一横巷21号房屋附属设施（电梯）</t>
  </si>
  <si>
    <t>广州市荔湾区穗盐路桥边岗亭地上附属物</t>
  </si>
  <si>
    <t>合计</t>
  </si>
  <si>
    <t>广州市荔湾区中南街海河市场001冷库明细表</t>
  </si>
  <si>
    <t>名称</t>
  </si>
  <si>
    <t>设备名称</t>
  </si>
  <si>
    <t>购置日期</t>
  </si>
  <si>
    <t>单位</t>
  </si>
  <si>
    <t>数量</t>
  </si>
  <si>
    <t>回收单价
（元/单位）</t>
  </si>
  <si>
    <t>回收价值</t>
  </si>
  <si>
    <t>001冷库</t>
  </si>
  <si>
    <t>冷库</t>
  </si>
  <si>
    <t>电动平移门</t>
  </si>
  <si>
    <t>吨</t>
  </si>
  <si>
    <t>不锈钢离心风幕</t>
  </si>
  <si>
    <t>台</t>
  </si>
  <si>
    <t>制冷工艺主设备</t>
  </si>
  <si>
    <t>2万立方米低温冷库工程设备及辅件</t>
  </si>
  <si>
    <t>批</t>
  </si>
  <si>
    <t>钢货架</t>
  </si>
  <si>
    <t>双面0.426彩钢200mm保温板</t>
  </si>
  <si>
    <t>平方米</t>
  </si>
  <si>
    <t>广州市荔湾区中南街海河市场002冷库明细表</t>
  </si>
  <si>
    <t>002冷库</t>
  </si>
  <si>
    <t>冷却水泵</t>
  </si>
  <si>
    <t>1</t>
  </si>
  <si>
    <t>化霜水泵</t>
  </si>
  <si>
    <t>化霜不锈钢水箱</t>
  </si>
  <si>
    <t>大明30匹水冷机组</t>
  </si>
  <si>
    <t>蒸发器冷风机</t>
  </si>
  <si>
    <t>膨胀阀</t>
  </si>
  <si>
    <t>套</t>
  </si>
  <si>
    <t>五金杂项</t>
  </si>
  <si>
    <t>项</t>
  </si>
  <si>
    <t>电线</t>
  </si>
  <si>
    <t>双面0.426mm彩钢150mm厚保温板</t>
  </si>
  <si>
    <t>电动平移冷库门</t>
  </si>
  <si>
    <t>2、</t>
  </si>
  <si>
    <t>3、</t>
  </si>
  <si>
    <t>4、</t>
  </si>
  <si>
    <t>5、</t>
  </si>
  <si>
    <t>6、</t>
  </si>
  <si>
    <t>7、</t>
  </si>
  <si>
    <t>8、</t>
  </si>
  <si>
    <t>广州市荔湾区中南街海河市场002-5冷明细表</t>
  </si>
  <si>
    <t>002-5冷库</t>
  </si>
  <si>
    <t>10.2m×3.8m×2.9m至0.15m（厚）聚胺脂（拼装)冷库工程（水冲霜节能形）</t>
  </si>
  <si>
    <t>4PES15.2HP半封闭比泽尔机组（北京）（配20HP冷凝器）</t>
  </si>
  <si>
    <t>冷藏库温度控制配电箱</t>
  </si>
  <si>
    <t>个</t>
  </si>
  <si>
    <t>DJ120㎡低温吊顶式水冲霜蒸发器</t>
  </si>
  <si>
    <t>R22-10膨胀阀</t>
  </si>
  <si>
    <t>10.2m×3.8m×2.9m×0.15m聚氨酯拼装单门冷藏库体</t>
  </si>
  <si>
    <t>1.5m×2mh×0.15m厚不锈钢平拉门套</t>
  </si>
  <si>
    <t>传递口（1.8m×0.8m）不锈钢拉掩门套</t>
  </si>
  <si>
    <t>电线辅件（∮54铜管、∮42铜管、∮22铜管、∮19铜管、∮16铜管、∮6铜管等）</t>
  </si>
  <si>
    <t>冷却循环水泵</t>
  </si>
  <si>
    <t>水冲霜循环水泵</t>
  </si>
  <si>
    <t>冷库门口风帘机</t>
  </si>
  <si>
    <t>指标</t>
  </si>
  <si>
    <t>2023年</t>
  </si>
  <si>
    <t>2022年</t>
  </si>
  <si>
    <t>2021年</t>
  </si>
  <si>
    <t>2020年</t>
  </si>
  <si>
    <t>2019年</t>
  </si>
  <si>
    <t>2018年</t>
  </si>
  <si>
    <t>2017年</t>
  </si>
  <si>
    <t>2016年</t>
  </si>
  <si>
    <t>2015年</t>
  </si>
  <si>
    <t>2014年</t>
  </si>
  <si>
    <t>工业生产者出厂价格指数(上年=100)</t>
  </si>
  <si>
    <t>煤炭开采和洗选业工业生产者出厂价格指数(上年=100)</t>
  </si>
  <si>
    <t>石油和天然气开采业工业生产者出厂价格指数(上年=100)</t>
  </si>
  <si>
    <t>黑色金属矿采选业工业生产者出厂价格指数(上年=100)</t>
  </si>
  <si>
    <t>有色金属矿采选业工业生产者出厂价格指数(上年=100)</t>
  </si>
  <si>
    <t>非金属矿采选业工业生产者出厂价格指数(上年=100)</t>
  </si>
  <si>
    <t>开采辅助活动工业生产者出厂价格指数(上年=100)</t>
  </si>
  <si>
    <t>其他采矿业工业生产者出厂价格指数(上年=100)</t>
  </si>
  <si>
    <t>农副食品加工业工业生产者出厂价格指数(上年=100)</t>
  </si>
  <si>
    <t>食品制造业工业生产者出厂价格指数(上年=100)</t>
  </si>
  <si>
    <t>酒、饮料和精制茶制造业工业生产者出厂价格指数(上年=100)</t>
  </si>
  <si>
    <t>烟草制品业工业生产者出厂价格指数(上年=100)</t>
  </si>
  <si>
    <t>纺织业工业生产者出厂价格指数(上年=100)</t>
  </si>
  <si>
    <t>纺织服装、服饰业工业生产者出厂价格指数(上年=100)</t>
  </si>
  <si>
    <t>皮革、毛皮、羽毛及其制品和制鞋业工业生产者出厂价格指数(上年=100)</t>
  </si>
  <si>
    <t>木材加工和木、竹、藤、棕、草制品业工业生产者出厂价格指数(上年=100)</t>
  </si>
  <si>
    <t>家具制造业工业生产者出厂价格指数(上年=100)</t>
  </si>
  <si>
    <t>造纸和纸制品业工业生产者出厂价格指数(上年=100)</t>
  </si>
  <si>
    <t>印刷和记录媒介复制业工业生产者出厂价格指数(上年=100)</t>
  </si>
  <si>
    <t>文教、工美、体育和娱乐用品制造业工业生产者出厂价格指数(上年=100)</t>
  </si>
  <si>
    <t>石油加工、炼焦和核燃料加工业工业生产者出厂价格指数(上年=100)</t>
  </si>
  <si>
    <t>化学原料和化学制品制造业工业生产者出厂价格指数(上年=100)</t>
  </si>
  <si>
    <t>医药制造业工业生产者出厂价格指数(上年=100)</t>
  </si>
  <si>
    <t>化学纤维制造业工业生产者出厂价格指数(上年=100)</t>
  </si>
  <si>
    <t>橡胶和塑料制品业工业生产者出厂价格指数(上年=100)</t>
  </si>
  <si>
    <t>非金属矿物制品业工业生产者出厂价格指数(上年=100)</t>
  </si>
  <si>
    <t>黑色金属冶炼和压延加工业工业生产者出厂价格指数(上年=100)</t>
  </si>
  <si>
    <t>有色金属冶炼和压延加工业工业生产者出厂价格指数(上年=100)</t>
  </si>
  <si>
    <t>金属制品业工业生产者出厂价格指数(上年=100)</t>
  </si>
  <si>
    <t>通用设备制造业工业生产者出厂价格指数(上年=100)</t>
  </si>
  <si>
    <t>专用设备制造业工业生产者出厂价格指数(上年=100)</t>
  </si>
  <si>
    <t>汽车制造业工业生产者出厂价格指数(上年=100)</t>
  </si>
  <si>
    <t>铁路、船舶、航空航天和其他运输设备制造业工业生产者出厂价格指数(上年=100)</t>
  </si>
  <si>
    <t>电气机械和器材制造业工业生产者出厂价格指数(上年=100)</t>
  </si>
  <si>
    <t>计算机、通信和其他电子设备制造业工业生产者出厂价格指数(上年=100)</t>
  </si>
  <si>
    <t>仪器仪表制造业工业生产者出厂价格指数(上年=100)</t>
  </si>
  <si>
    <t>其他制造业工业生产者出厂价格指数(上年=100)</t>
  </si>
  <si>
    <t>废弃资源综合利用业工业生产者出厂价格指数(上年=100)</t>
  </si>
  <si>
    <t>金属制品、机械和设备修理业工业生产者出厂价格指数(上年=100)</t>
  </si>
  <si>
    <t>电力、热力生产和供应业工业生产者出厂价格指数(上年=100)</t>
  </si>
  <si>
    <t>燃气生产和供应业工业生产者出厂价格指数(上年=100)</t>
  </si>
  <si>
    <t>水的生产和供应业工业生产者出厂价格指数(上年=100)</t>
  </si>
  <si>
    <t>项目</t>
  </si>
  <si>
    <t>2024年评估基准日</t>
  </si>
  <si>
    <t>2023年至评估基准日</t>
  </si>
  <si>
    <t>2022年至评估基准日</t>
  </si>
  <si>
    <t>2021年至评估基准日</t>
  </si>
  <si>
    <t>2020年至评估基准日</t>
  </si>
  <si>
    <t>2019年至评估基准日</t>
  </si>
  <si>
    <t>2018年至评估基准日</t>
  </si>
  <si>
    <t>2017年至评估基准日</t>
  </si>
  <si>
    <t>2016年至评估基准日</t>
  </si>
  <si>
    <t>2015年至评估基准日</t>
  </si>
  <si>
    <t>2014年至评估基准日</t>
  </si>
  <si>
    <t>2013年至评估基准日</t>
  </si>
  <si>
    <t>2012年至评估基准日</t>
  </si>
  <si>
    <t>2011年至评估基准日</t>
  </si>
  <si>
    <t>2010年至评估基准日</t>
  </si>
  <si>
    <t>2009年至评估基准日</t>
  </si>
  <si>
    <t>2008年至评估基准日</t>
  </si>
  <si>
    <t>修正系数</t>
  </si>
  <si>
    <t>广州市荔湾区中南街海河市场003、005冷库明细表</t>
  </si>
  <si>
    <t>003、005冷库</t>
  </si>
  <si>
    <t>11.5m×40m×5m冷库工程</t>
  </si>
  <si>
    <t>双面0.8mm彩钢200mm厚聚氨酯夹心墙身保温板</t>
  </si>
  <si>
    <t>1580</t>
  </si>
  <si>
    <t>不锈钢冷库扇门</t>
  </si>
  <si>
    <t>不锈钢冷库平移门</t>
  </si>
  <si>
    <t>聚氯乙烯绝缘电缆（4㎡电缆）</t>
  </si>
  <si>
    <t>聚氯乙烯绝缘电缆（2.5㎡电缆）</t>
  </si>
  <si>
    <t>聚氯乙烯绝缘电缆（1.5㎡电缆）</t>
  </si>
  <si>
    <t>聚氯乙烯绝缘电缆（6㎡电缆）</t>
  </si>
  <si>
    <t>聚氯乙烯绝缘电缆（10㎡电缆）</t>
  </si>
  <si>
    <t>聚氯乙烯绝缘电缆（50㎡电缆）</t>
  </si>
  <si>
    <t>德国比泽尔40匹水冷冷冻液低温机组</t>
  </si>
  <si>
    <t>冷冻液低温铝排</t>
  </si>
  <si>
    <t>辅件</t>
  </si>
  <si>
    <t>德国比泽尔40匹+15匹超低温满液式冷冻机组</t>
  </si>
  <si>
    <t>超低温加厚双层铝排</t>
  </si>
  <si>
    <t>德国比泽尔30匹+30匹超低温满液式冷冻机组</t>
  </si>
  <si>
    <t>广州市荔湾区中南街海河市场004冷库明细表</t>
  </si>
  <si>
    <t>测绘号</t>
  </si>
  <si>
    <t>概要</t>
  </si>
  <si>
    <t>回收单价（元）</t>
  </si>
  <si>
    <t>回收价值
（元）</t>
  </si>
  <si>
    <t>004</t>
  </si>
  <si>
    <t>6m*5.95m*3m组合冷藏库</t>
  </si>
  <si>
    <t>150mm聚氨酯彩钢库板</t>
  </si>
  <si>
    <t>0.8m*1.8m聚氨酯不锈钢库门</t>
  </si>
  <si>
    <t>4H-18HP水冷机组（德国比泽尔、合资）</t>
  </si>
  <si>
    <t>20HP水冷凝器</t>
  </si>
  <si>
    <t>15HP机组微电脑控制电箱</t>
  </si>
  <si>
    <t>15T侧出风冷却塔</t>
  </si>
  <si>
    <t>50-17冷却管道水泵</t>
  </si>
  <si>
    <t>50化霜管道水泵</t>
  </si>
  <si>
    <t>R-22-5C膨胀阀</t>
  </si>
  <si>
    <t>辅件（铜管等）</t>
  </si>
  <si>
    <t>广州市荔湾区中南街海河市场006冷库明细表</t>
  </si>
  <si>
    <t>006</t>
  </si>
  <si>
    <t>4.2m*2.9m*2.35m组合冷藏库</t>
  </si>
  <si>
    <t>100mm聚氨酯彩钢库板</t>
  </si>
  <si>
    <t>800mm聚氨酯拉掩门</t>
  </si>
  <si>
    <t>8.2HP风冷单级机组（谷轮）</t>
  </si>
  <si>
    <t>DJ550水化霜蒸发器</t>
  </si>
  <si>
    <t>R22—3Z膨胀阀</t>
  </si>
  <si>
    <t>8HP单机控制电箱</t>
  </si>
  <si>
    <t>小计</t>
  </si>
  <si>
    <t>15.2HP水冷单级机组</t>
  </si>
  <si>
    <t>DJ115水化霜蒸发器</t>
  </si>
  <si>
    <t>R502-3Z膨胀阀</t>
  </si>
  <si>
    <t>50-18冷风管道水泵</t>
  </si>
  <si>
    <r>
      <rPr>
        <sz val="10"/>
        <color rgb="FF000000"/>
        <rFont val="Times New Roman"/>
        <charset val="134"/>
      </rPr>
      <t>JAD</t>
    </r>
    <r>
      <rPr>
        <sz val="10"/>
        <color rgb="FF000000"/>
        <rFont val="宋体"/>
        <charset val="134"/>
      </rPr>
      <t>化霜管道水泵</t>
    </r>
  </si>
  <si>
    <t>广州市荔湾区中南街海河市场007冷库明细表</t>
  </si>
  <si>
    <t>007</t>
  </si>
  <si>
    <t>8.5米*5米*3米冷藏库</t>
  </si>
  <si>
    <t>15cm双面彩钢冷库板</t>
  </si>
  <si>
    <t>冷库拉门</t>
  </si>
  <si>
    <t>冷风机组</t>
  </si>
  <si>
    <t>水冷凝器</t>
  </si>
  <si>
    <t>全自动配电箱</t>
  </si>
  <si>
    <t>冷却管道水泵</t>
  </si>
  <si>
    <t>化霜管道水泵</t>
  </si>
  <si>
    <t>广州市荔湾区中南街海河市场008冷库明细表</t>
  </si>
  <si>
    <t>008</t>
  </si>
  <si>
    <t>10米*7.5米*5米+10米*5米*5米高冷藏库</t>
  </si>
  <si>
    <t>30P水冷机组</t>
  </si>
  <si>
    <t>铝排管∮25*2.0</t>
  </si>
  <si>
    <t>手动平移门</t>
  </si>
  <si>
    <t>L1500风幕机</t>
  </si>
  <si>
    <t>电缆线</t>
  </si>
  <si>
    <t>电控箱</t>
  </si>
  <si>
    <t>钢管</t>
  </si>
  <si>
    <t>紫铜管</t>
  </si>
  <si>
    <t>阀门</t>
  </si>
  <si>
    <t>库外保温材料</t>
  </si>
  <si>
    <t>广州市荔湾区中南街海河市场009冷库明细表</t>
  </si>
  <si>
    <t>009</t>
  </si>
  <si>
    <t>组合冷库5.8m*4.6m*3.3m</t>
  </si>
  <si>
    <t>800mm*1800mm彩钢150MM聚氨脂拉掩门</t>
  </si>
  <si>
    <t>双面彩板150MM聚氨脂组合库板</t>
  </si>
  <si>
    <t>15HP水冷活塞压缩机机组</t>
  </si>
  <si>
    <t>D115水化霜冷风机</t>
  </si>
  <si>
    <t>铜管杂项</t>
  </si>
  <si>
    <t>微电脑智能控制电箱</t>
  </si>
  <si>
    <t>广州市荔湾区中南街海河市场010冷库明细表</t>
  </si>
  <si>
    <t>010</t>
  </si>
  <si>
    <t>6.3米*4.9米*3.3米冷藏库</t>
  </si>
  <si>
    <t>14匹低温水制冷机（比泽尔）</t>
  </si>
  <si>
    <t>制冷机组</t>
  </si>
  <si>
    <t>低温风冷蒸发器</t>
  </si>
  <si>
    <t>全自动微电脑制冷控制配电箱</t>
  </si>
  <si>
    <t>聚氨酯彩钢板</t>
  </si>
  <si>
    <t>1.8m*1m*0.15m不锈钢平掩门套</t>
  </si>
  <si>
    <t>风帘机</t>
  </si>
  <si>
    <t>不锈钢冷却水泵</t>
  </si>
  <si>
    <t>广州市荔湾区中南街海河市场011-1冷库明细表</t>
  </si>
  <si>
    <t>011-1</t>
  </si>
  <si>
    <t>6米*10米*3米冷藏库</t>
  </si>
  <si>
    <t>6H-25.2-40</t>
  </si>
  <si>
    <t>冷库不锈钢平移门</t>
  </si>
  <si>
    <t>库板</t>
  </si>
  <si>
    <t>广州市荔湾区中南街海河市场013、014冷库明细表</t>
  </si>
  <si>
    <t>013-014</t>
  </si>
  <si>
    <t>13米*10米*3米冷藏库</t>
  </si>
  <si>
    <t>6H-25.2-40（25匹比泽尔）</t>
  </si>
  <si>
    <t>冲霜水泵</t>
  </si>
  <si>
    <t>冷风机</t>
  </si>
  <si>
    <t>控制电箱</t>
  </si>
  <si>
    <t>冷库轨道门304不锈钢</t>
  </si>
  <si>
    <r>
      <rPr>
        <sz val="10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米</t>
    </r>
    <r>
      <rPr>
        <sz val="11"/>
        <color rgb="FF000000"/>
        <rFont val="Times New Roman"/>
        <charset val="134"/>
      </rPr>
      <t>*10</t>
    </r>
    <r>
      <rPr>
        <sz val="11"/>
        <color rgb="FF000000"/>
        <rFont val="宋体"/>
        <charset val="134"/>
      </rPr>
      <t>米</t>
    </r>
    <r>
      <rPr>
        <sz val="11"/>
        <color rgb="FF000000"/>
        <rFont val="Times New Roman"/>
        <charset val="134"/>
      </rPr>
      <t>*3</t>
    </r>
    <r>
      <rPr>
        <sz val="11"/>
        <color rgb="FF000000"/>
        <rFont val="宋体"/>
        <charset val="134"/>
      </rPr>
      <t>米冷藏库</t>
    </r>
  </si>
  <si>
    <t>4NCS-15.2-40</t>
  </si>
  <si>
    <t>冷库平移门不锈钢</t>
  </si>
  <si>
    <t>广州市荔湾区中南街海河市场015冷库明细表</t>
  </si>
  <si>
    <t>015</t>
  </si>
  <si>
    <t>6mx10mx3m冷藏库</t>
  </si>
  <si>
    <t>比泽尔压缩机组</t>
  </si>
  <si>
    <t>平方</t>
  </si>
  <si>
    <t>铜管及配件</t>
  </si>
  <si>
    <t>配电控制箱</t>
  </si>
  <si>
    <t>冷库平移门</t>
  </si>
  <si>
    <t>电线辅件</t>
  </si>
  <si>
    <t>广州市荔湾区中南街海河市场016冷库明细表</t>
  </si>
  <si>
    <t>016</t>
  </si>
  <si>
    <t>活塞主机</t>
  </si>
  <si>
    <t>电线杂项</t>
  </si>
  <si>
    <t>冷库门</t>
  </si>
  <si>
    <t>水泵</t>
  </si>
  <si>
    <t>广州市荔湾区中南街海河市场017冷库明细表</t>
  </si>
  <si>
    <t>017</t>
  </si>
  <si>
    <t>12mx7.1mx5m至0.15m(厚)聚胺脂单门冷藏库安装工程(直冷节能形)</t>
  </si>
  <si>
    <t>铝排速冻蒸发器</t>
  </si>
  <si>
    <t>1.5mx2m(高)x0.15m不锈钢板推拉门套</t>
  </si>
  <si>
    <t>30.2HP半封闭水冷式(比泽尔)制冷机组</t>
  </si>
  <si>
    <t>冷机低压气液分离器</t>
  </si>
  <si>
    <t>R22-5膨胀阀(美国)</t>
  </si>
  <si>
    <t>冷库顶面用15公分(拼装)聚氨脂彩钢板(广州锦帆)</t>
  </si>
  <si>
    <t>㎡</t>
  </si>
  <si>
    <t>化霜器</t>
  </si>
  <si>
    <t>冷却循环水泵（2HP)</t>
  </si>
  <si>
    <t>铜管辅件</t>
  </si>
  <si>
    <t>冷藏库微电脑温度控制配电箱</t>
  </si>
  <si>
    <t>广州市荔湾区中南街海河市场018冷库明细表</t>
  </si>
  <si>
    <t>018</t>
  </si>
  <si>
    <t>13m*16m*4.6m组合冷藏库</t>
  </si>
  <si>
    <t>四周及顶部双面彩钢聚氨酯板0.376    150MM</t>
  </si>
  <si>
    <t>150MM双面彩钢冷库手动平移门2套</t>
  </si>
  <si>
    <t>室外型低温水冷活塞机组   30HP</t>
  </si>
  <si>
    <t>铝排</t>
  </si>
  <si>
    <t>侧强制循环风机</t>
  </si>
  <si>
    <t>化霜阀</t>
  </si>
  <si>
    <t>截止阀</t>
  </si>
  <si>
    <t>单向阀</t>
  </si>
  <si>
    <t>电磁阀</t>
  </si>
  <si>
    <t>热力膨胀阀</t>
  </si>
  <si>
    <t>水塔冷却水泵</t>
  </si>
  <si>
    <t>全自动微电脑控制电箱30HP</t>
  </si>
  <si>
    <t>广州市荔湾区中南街海河市场019冷库明细表</t>
  </si>
  <si>
    <t>019</t>
  </si>
  <si>
    <t>150MM厚冷冷库板</t>
  </si>
  <si>
    <t>双面彩板150MM聚氨脂冷库手动拉掩门</t>
  </si>
  <si>
    <t>压缩机</t>
  </si>
  <si>
    <t>智能控制电箱（总箱）</t>
  </si>
  <si>
    <t>广州市荔湾区中南街海河市场020冷库明细表</t>
  </si>
  <si>
    <t>020</t>
  </si>
  <si>
    <t>15公分聚氨脂组合式冷库门（304不锈钢）</t>
  </si>
  <si>
    <t>15HP冷冻压缩机</t>
  </si>
  <si>
    <t>风幕机</t>
  </si>
  <si>
    <t>广州市荔湾区中南街海河市场021冷库明细表</t>
  </si>
  <si>
    <t>021</t>
  </si>
  <si>
    <t>冷冻压缩机</t>
  </si>
  <si>
    <t>广州市荔湾区中南街海河市场022冷库明细表</t>
  </si>
  <si>
    <t>022</t>
  </si>
  <si>
    <t>现场发泡式冷库 8.5m*7m*3.6</t>
  </si>
  <si>
    <t>波浪型防护板</t>
  </si>
  <si>
    <t>15HP比泽尔压缩机</t>
  </si>
  <si>
    <t>DJ160M4冷风机</t>
  </si>
  <si>
    <t>微电脑智能控制电箱（总箱）</t>
  </si>
  <si>
    <t>铜管50#19#</t>
  </si>
  <si>
    <t>五金、电线杂项</t>
  </si>
  <si>
    <t>广州市荔湾区中南街海河市场023冷库明细表</t>
  </si>
  <si>
    <t>023冷库</t>
  </si>
  <si>
    <t>冷库尺寸：13400MM*7280MM*3200MM(H)（大库）</t>
  </si>
  <si>
    <t>水冷机组比泽尔</t>
  </si>
  <si>
    <t>2</t>
  </si>
  <si>
    <t>冷库机组微电脑智能控制电箱</t>
  </si>
  <si>
    <t>制冷膨胀阀TEX2</t>
  </si>
  <si>
    <t>双面彩钢板0.326，板厚150CM</t>
  </si>
  <si>
    <t>不锈钢平移门2套</t>
  </si>
  <si>
    <t>加厚铜管及保温Φ42-16</t>
  </si>
  <si>
    <t>水箱</t>
  </si>
  <si>
    <t>散热水泵</t>
  </si>
  <si>
    <t>吊顶式冷风机</t>
  </si>
  <si>
    <t>冷库尺寸4400MM*3460MM*3200MM(H)（低温度）</t>
  </si>
  <si>
    <t>低温水冷机组</t>
  </si>
  <si>
    <t>膨胀阀TEX2</t>
  </si>
  <si>
    <t>150mm厚聚氨酯保温  双面0.326彩钢板</t>
  </si>
  <si>
    <t>不锈钢平移门1套</t>
  </si>
  <si>
    <t>吊顶式电化霜型冷风机</t>
  </si>
  <si>
    <t>五金、电箱杂项</t>
  </si>
  <si>
    <t>冷库尺寸4400MM*4830MM*3200MM(H)（三文鱼裤）</t>
  </si>
  <si>
    <t>风冷机组</t>
  </si>
  <si>
    <t>制冰机</t>
  </si>
  <si>
    <t>广州市荔湾区步漖一街一横巷21号房屋附属设施（电梯）明细表</t>
  </si>
  <si>
    <t>型号规格</t>
  </si>
  <si>
    <t>生产厂家</t>
  </si>
  <si>
    <t>计量单位</t>
  </si>
  <si>
    <t>金额（元）</t>
  </si>
  <si>
    <t>电梯</t>
  </si>
  <si>
    <t>载重800Kg,载人10人</t>
  </si>
  <si>
    <t>皇朝富士电梯</t>
  </si>
  <si>
    <t>以现场已拆除的物资内容为准，残余价值为可变现净值。</t>
  </si>
  <si>
    <t>合     计</t>
  </si>
  <si>
    <t>***</t>
  </si>
  <si>
    <t>广州市荔湾区穗盐路桥边岗亭地上附属物（集装箱）明细表</t>
  </si>
  <si>
    <t>规格</t>
  </si>
  <si>
    <t>集装箱</t>
  </si>
  <si>
    <t>宽3米，长5.95米</t>
  </si>
  <si>
    <t>仅为集装箱本身，不包含箱内其他设施设备，残余价值为可变现净值。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</si>
</sst>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  <numFmt numFmtId="179" formatCode="yyyy&quot;年&quot;m&quot;月&quot;d&quot;日&quot;;@"/>
    <numFmt numFmtId="180" formatCode="#,##0_ "/>
    <numFmt numFmtId="181" formatCode="#,##0.0_ "/>
    <numFmt numFmtId="182" formatCode="#,##0.000_ "/>
    <numFmt numFmtId="183" formatCode="0.00_ "/>
  </numFmts>
  <fonts count="50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6"/>
      <color indexed="8"/>
      <name val="Times New Roman"/>
      <charset val="134"/>
    </font>
    <font>
      <sz val="11"/>
      <name val="Times New Roman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8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b/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color indexed="8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E3E3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17" applyNumberFormat="0" applyAlignment="0" applyProtection="0">
      <alignment vertical="center"/>
    </xf>
    <xf numFmtId="0" fontId="39" fillId="7" borderId="18" applyNumberFormat="0" applyAlignment="0" applyProtection="0">
      <alignment vertical="center"/>
    </xf>
    <xf numFmtId="0" fontId="40" fillId="7" borderId="17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2" fillId="0" borderId="1" xfId="6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177" fontId="4" fillId="0" borderId="1" xfId="34" applyNumberFormat="1" applyFont="1" applyFill="1" applyBorder="1" applyAlignment="1" applyProtection="1">
      <alignment horizontal="center" vertical="center" wrapText="1"/>
    </xf>
    <xf numFmtId="177" fontId="7" fillId="0" borderId="1" xfId="34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22" fillId="0" borderId="6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9" fontId="22" fillId="0" borderId="2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2" fillId="0" borderId="7" xfId="0" applyNumberFormat="1" applyFont="1" applyFill="1" applyBorder="1" applyAlignment="1">
      <alignment horizontal="center" vertical="center" wrapText="1"/>
    </xf>
    <xf numFmtId="179" fontId="22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4" fillId="0" borderId="0" xfId="6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22" fillId="0" borderId="8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22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176" fontId="22" fillId="0" borderId="9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0" xfId="0" applyFont="1">
      <alignment vertical="center"/>
    </xf>
    <xf numFmtId="179" fontId="22" fillId="0" borderId="1" xfId="0" applyNumberFormat="1" applyFont="1" applyFill="1" applyBorder="1" applyAlignment="1">
      <alignment horizontal="center" vertical="center" wrapText="1"/>
    </xf>
    <xf numFmtId="176" fontId="28" fillId="0" borderId="8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6" fontId="4" fillId="0" borderId="0" xfId="0" applyNumberFormat="1" applyFont="1" applyFill="1" applyAlignment="1">
      <alignment horizontal="center" vertical="center"/>
    </xf>
    <xf numFmtId="31" fontId="3" fillId="0" borderId="2" xfId="0" applyNumberFormat="1" applyFont="1" applyFill="1" applyBorder="1" applyAlignment="1">
      <alignment vertical="center" wrapText="1"/>
    </xf>
    <xf numFmtId="31" fontId="3" fillId="0" borderId="3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right" vertical="center"/>
    </xf>
    <xf numFmtId="0" fontId="0" fillId="4" borderId="13" xfId="0" applyFill="1" applyBorder="1">
      <alignment vertical="center"/>
    </xf>
    <xf numFmtId="0" fontId="0" fillId="4" borderId="13" xfId="0" applyFill="1" applyBorder="1" applyAlignment="1">
      <alignment horizontal="right" vertical="center"/>
    </xf>
    <xf numFmtId="0" fontId="0" fillId="2" borderId="13" xfId="0" applyFill="1" applyBorder="1">
      <alignment vertical="center"/>
    </xf>
    <xf numFmtId="0" fontId="0" fillId="2" borderId="13" xfId="0" applyFill="1" applyBorder="1" applyAlignment="1">
      <alignment horizontal="right" vertical="center"/>
    </xf>
    <xf numFmtId="10" fontId="0" fillId="2" borderId="13" xfId="0" applyNumberForma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83" fontId="2" fillId="2" borderId="1" xfId="0" applyNumberFormat="1" applyFont="1" applyFill="1" applyBorder="1" applyAlignment="1">
      <alignment horizontal="center" vertical="center"/>
    </xf>
    <xf numFmtId="31" fontId="3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52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33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14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76200</xdr:colOff>
      <xdr:row>5</xdr:row>
      <xdr:rowOff>76200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95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76200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76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76200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57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76200</xdr:colOff>
      <xdr:row>8</xdr:row>
      <xdr:rowOff>76200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38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76200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619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76200</xdr:colOff>
      <xdr:row>10</xdr:row>
      <xdr:rowOff>76200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800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</xdr:colOff>
      <xdr:row>11</xdr:row>
      <xdr:rowOff>76200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981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76200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162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76200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43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76200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24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76200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705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76200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886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17</xdr:row>
      <xdr:rowOff>76200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067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76200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248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76200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9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76200</xdr:colOff>
      <xdr:row>20</xdr:row>
      <xdr:rowOff>76200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609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76200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790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76200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971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76200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52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76200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333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25</xdr:row>
      <xdr:rowOff>76200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514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26</xdr:row>
      <xdr:rowOff>76200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695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</xdr:colOff>
      <xdr:row>27</xdr:row>
      <xdr:rowOff>76200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876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76200</xdr:colOff>
      <xdr:row>28</xdr:row>
      <xdr:rowOff>76200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057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29</xdr:row>
      <xdr:rowOff>76200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238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76200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419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31</xdr:row>
      <xdr:rowOff>76200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00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32</xdr:row>
      <xdr:rowOff>76200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81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34</xdr:row>
      <xdr:rowOff>76200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143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76200</xdr:colOff>
      <xdr:row>35</xdr:row>
      <xdr:rowOff>76200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324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76200</xdr:colOff>
      <xdr:row>36</xdr:row>
      <xdr:rowOff>76200</xdr:rowOff>
    </xdr:to>
    <xdr:pic>
      <xdr:nvPicPr>
        <xdr:cNvPr id="35" name="图片 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505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76200</xdr:colOff>
      <xdr:row>37</xdr:row>
      <xdr:rowOff>76200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686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76200</xdr:rowOff>
    </xdr:to>
    <xdr:pic>
      <xdr:nvPicPr>
        <xdr:cNvPr id="37" name="图片 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867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76200</xdr:colOff>
      <xdr:row>39</xdr:row>
      <xdr:rowOff>76200</xdr:rowOff>
    </xdr:to>
    <xdr:pic>
      <xdr:nvPicPr>
        <xdr:cNvPr id="38" name="图片 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048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40</xdr:row>
      <xdr:rowOff>76200</xdr:rowOff>
    </xdr:to>
    <xdr:pic>
      <xdr:nvPicPr>
        <xdr:cNvPr id="39" name="图片 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229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76200</xdr:rowOff>
    </xdr:to>
    <xdr:pic>
      <xdr:nvPicPr>
        <xdr:cNvPr id="40" name="图片 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410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76200</xdr:colOff>
      <xdr:row>42</xdr:row>
      <xdr:rowOff>76200</xdr:rowOff>
    </xdr:to>
    <xdr:pic>
      <xdr:nvPicPr>
        <xdr:cNvPr id="41" name="图片 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591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76200</xdr:rowOff>
    </xdr:to>
    <xdr:pic>
      <xdr:nvPicPr>
        <xdr:cNvPr id="42" name="图片 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953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76200</xdr:colOff>
      <xdr:row>45</xdr:row>
      <xdr:rowOff>76200</xdr:rowOff>
    </xdr:to>
    <xdr:pic>
      <xdr:nvPicPr>
        <xdr:cNvPr id="43" name="图片 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134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76200</xdr:colOff>
      <xdr:row>46</xdr:row>
      <xdr:rowOff>76200</xdr:rowOff>
    </xdr:to>
    <xdr:pic>
      <xdr:nvPicPr>
        <xdr:cNvPr id="44" name="图片 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315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76200</xdr:colOff>
      <xdr:row>47</xdr:row>
      <xdr:rowOff>76200</xdr:rowOff>
    </xdr:to>
    <xdr:pic>
      <xdr:nvPicPr>
        <xdr:cNvPr id="45" name="图片 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496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76200</xdr:rowOff>
    </xdr:to>
    <xdr:pic>
      <xdr:nvPicPr>
        <xdr:cNvPr id="46" name="图片 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677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76200</xdr:colOff>
      <xdr:row>49</xdr:row>
      <xdr:rowOff>76200</xdr:rowOff>
    </xdr:to>
    <xdr:pic>
      <xdr:nvPicPr>
        <xdr:cNvPr id="47" name="图片 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858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76200</xdr:rowOff>
    </xdr:to>
    <xdr:pic>
      <xdr:nvPicPr>
        <xdr:cNvPr id="48" name="图片 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039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51</xdr:row>
      <xdr:rowOff>76200</xdr:rowOff>
    </xdr:to>
    <xdr:pic>
      <xdr:nvPicPr>
        <xdr:cNvPr id="49" name="图片 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20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76200</xdr:colOff>
      <xdr:row>52</xdr:row>
      <xdr:rowOff>76200</xdr:rowOff>
    </xdr:to>
    <xdr:pic>
      <xdr:nvPicPr>
        <xdr:cNvPr id="50" name="图片 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401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76200</xdr:colOff>
      <xdr:row>53</xdr:row>
      <xdr:rowOff>76200</xdr:rowOff>
    </xdr:to>
    <xdr:pic>
      <xdr:nvPicPr>
        <xdr:cNvPr id="51" name="图片 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582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76200</xdr:colOff>
      <xdr:row>54</xdr:row>
      <xdr:rowOff>76200</xdr:rowOff>
    </xdr:to>
    <xdr:pic>
      <xdr:nvPicPr>
        <xdr:cNvPr id="52" name="图片 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763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76200</xdr:colOff>
      <xdr:row>55</xdr:row>
      <xdr:rowOff>76200</xdr:rowOff>
    </xdr:to>
    <xdr:pic>
      <xdr:nvPicPr>
        <xdr:cNvPr id="53" name="图片 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944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76200</xdr:colOff>
      <xdr:row>56</xdr:row>
      <xdr:rowOff>76200</xdr:rowOff>
    </xdr:to>
    <xdr:pic>
      <xdr:nvPicPr>
        <xdr:cNvPr id="54" name="图片 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125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76200</xdr:colOff>
      <xdr:row>57</xdr:row>
      <xdr:rowOff>76200</xdr:rowOff>
    </xdr:to>
    <xdr:pic>
      <xdr:nvPicPr>
        <xdr:cNvPr id="55" name="图片 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306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76200</xdr:colOff>
      <xdr:row>58</xdr:row>
      <xdr:rowOff>76200</xdr:rowOff>
    </xdr:to>
    <xdr:pic>
      <xdr:nvPicPr>
        <xdr:cNvPr id="56" name="图片 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487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76200</xdr:rowOff>
    </xdr:to>
    <xdr:pic>
      <xdr:nvPicPr>
        <xdr:cNvPr id="57" name="图片 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668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76200</xdr:colOff>
      <xdr:row>60</xdr:row>
      <xdr:rowOff>76200</xdr:rowOff>
    </xdr:to>
    <xdr:pic>
      <xdr:nvPicPr>
        <xdr:cNvPr id="58" name="图片 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848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61</xdr:row>
      <xdr:rowOff>76200</xdr:rowOff>
    </xdr:to>
    <xdr:pic>
      <xdr:nvPicPr>
        <xdr:cNvPr id="59" name="图片 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029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76200</xdr:colOff>
      <xdr:row>62</xdr:row>
      <xdr:rowOff>76200</xdr:rowOff>
    </xdr:to>
    <xdr:pic>
      <xdr:nvPicPr>
        <xdr:cNvPr id="60" name="图片 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210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76200</xdr:rowOff>
    </xdr:to>
    <xdr:pic>
      <xdr:nvPicPr>
        <xdr:cNvPr id="61" name="图片 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91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76200</xdr:colOff>
      <xdr:row>64</xdr:row>
      <xdr:rowOff>76200</xdr:rowOff>
    </xdr:to>
    <xdr:pic>
      <xdr:nvPicPr>
        <xdr:cNvPr id="62" name="图片 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572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76200</xdr:colOff>
      <xdr:row>65</xdr:row>
      <xdr:rowOff>76200</xdr:rowOff>
    </xdr:to>
    <xdr:pic>
      <xdr:nvPicPr>
        <xdr:cNvPr id="63" name="图片 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753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76200</xdr:colOff>
      <xdr:row>66</xdr:row>
      <xdr:rowOff>76200</xdr:rowOff>
    </xdr:to>
    <xdr:pic>
      <xdr:nvPicPr>
        <xdr:cNvPr id="64" name="图片 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934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67</xdr:row>
      <xdr:rowOff>76200</xdr:rowOff>
    </xdr:to>
    <xdr:pic>
      <xdr:nvPicPr>
        <xdr:cNvPr id="65" name="图片 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115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76200</xdr:colOff>
      <xdr:row>68</xdr:row>
      <xdr:rowOff>76200</xdr:rowOff>
    </xdr:to>
    <xdr:pic>
      <xdr:nvPicPr>
        <xdr:cNvPr id="66" name="图片 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296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76200</xdr:colOff>
      <xdr:row>69</xdr:row>
      <xdr:rowOff>76200</xdr:rowOff>
    </xdr:to>
    <xdr:pic>
      <xdr:nvPicPr>
        <xdr:cNvPr id="67" name="图片 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477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76200</xdr:colOff>
      <xdr:row>70</xdr:row>
      <xdr:rowOff>76200</xdr:rowOff>
    </xdr:to>
    <xdr:pic>
      <xdr:nvPicPr>
        <xdr:cNvPr id="68" name="图片 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658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76200</xdr:rowOff>
    </xdr:to>
    <xdr:pic>
      <xdr:nvPicPr>
        <xdr:cNvPr id="69" name="图片 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839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72</xdr:row>
      <xdr:rowOff>76200</xdr:rowOff>
    </xdr:to>
    <xdr:pic>
      <xdr:nvPicPr>
        <xdr:cNvPr id="70" name="图片 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020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76200</xdr:colOff>
      <xdr:row>73</xdr:row>
      <xdr:rowOff>76200</xdr:rowOff>
    </xdr:to>
    <xdr:pic>
      <xdr:nvPicPr>
        <xdr:cNvPr id="71" name="图片 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2016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76200</xdr:colOff>
      <xdr:row>74</xdr:row>
      <xdr:rowOff>76200</xdr:rowOff>
    </xdr:to>
    <xdr:pic>
      <xdr:nvPicPr>
        <xdr:cNvPr id="72" name="图片 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382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76200</xdr:rowOff>
    </xdr:to>
    <xdr:pic>
      <xdr:nvPicPr>
        <xdr:cNvPr id="73" name="图片 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563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76200</xdr:rowOff>
    </xdr:to>
    <xdr:pic>
      <xdr:nvPicPr>
        <xdr:cNvPr id="74" name="图片 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744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76200</xdr:rowOff>
    </xdr:to>
    <xdr:pic>
      <xdr:nvPicPr>
        <xdr:cNvPr id="75" name="图片 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925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76200</xdr:rowOff>
    </xdr:to>
    <xdr:pic>
      <xdr:nvPicPr>
        <xdr:cNvPr id="76" name="图片 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106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76200</xdr:rowOff>
    </xdr:to>
    <xdr:pic>
      <xdr:nvPicPr>
        <xdr:cNvPr id="77" name="图片 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287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76200</xdr:colOff>
      <xdr:row>80</xdr:row>
      <xdr:rowOff>76200</xdr:rowOff>
    </xdr:to>
    <xdr:pic>
      <xdr:nvPicPr>
        <xdr:cNvPr id="78" name="图片 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468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81</xdr:row>
      <xdr:rowOff>76200</xdr:rowOff>
    </xdr:to>
    <xdr:pic>
      <xdr:nvPicPr>
        <xdr:cNvPr id="79" name="图片 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649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76200</xdr:colOff>
      <xdr:row>82</xdr:row>
      <xdr:rowOff>76200</xdr:rowOff>
    </xdr:to>
    <xdr:pic>
      <xdr:nvPicPr>
        <xdr:cNvPr id="80" name="图片 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830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76200</xdr:colOff>
      <xdr:row>83</xdr:row>
      <xdr:rowOff>76200</xdr:rowOff>
    </xdr:to>
    <xdr:pic>
      <xdr:nvPicPr>
        <xdr:cNvPr id="81" name="图片 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5011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76200</xdr:colOff>
      <xdr:row>84</xdr:row>
      <xdr:rowOff>76200</xdr:rowOff>
    </xdr:to>
    <xdr:pic>
      <xdr:nvPicPr>
        <xdr:cNvPr id="82" name="图片 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5192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76200</xdr:rowOff>
    </xdr:to>
    <xdr:pic>
      <xdr:nvPicPr>
        <xdr:cNvPr id="83" name="图片 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52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3</xdr:row>
      <xdr:rowOff>76200</xdr:rowOff>
    </xdr:to>
    <xdr:pic>
      <xdr:nvPicPr>
        <xdr:cNvPr id="84" name="图片 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33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76200</xdr:colOff>
      <xdr:row>4</xdr:row>
      <xdr:rowOff>76200</xdr:rowOff>
    </xdr:to>
    <xdr:pic>
      <xdr:nvPicPr>
        <xdr:cNvPr id="85" name="图片 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14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76200</xdr:colOff>
      <xdr:row>5</xdr:row>
      <xdr:rowOff>76200</xdr:rowOff>
    </xdr:to>
    <xdr:pic>
      <xdr:nvPicPr>
        <xdr:cNvPr id="86" name="图片 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95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76200</xdr:rowOff>
    </xdr:to>
    <xdr:pic>
      <xdr:nvPicPr>
        <xdr:cNvPr id="87" name="图片 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76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76200</xdr:colOff>
      <xdr:row>7</xdr:row>
      <xdr:rowOff>76200</xdr:rowOff>
    </xdr:to>
    <xdr:pic>
      <xdr:nvPicPr>
        <xdr:cNvPr id="88" name="图片 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57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76200</xdr:colOff>
      <xdr:row>8</xdr:row>
      <xdr:rowOff>76200</xdr:rowOff>
    </xdr:to>
    <xdr:pic>
      <xdr:nvPicPr>
        <xdr:cNvPr id="89" name="图片 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38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76200</xdr:rowOff>
    </xdr:to>
    <xdr:pic>
      <xdr:nvPicPr>
        <xdr:cNvPr id="90" name="图片 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619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76200</xdr:colOff>
      <xdr:row>10</xdr:row>
      <xdr:rowOff>76200</xdr:rowOff>
    </xdr:to>
    <xdr:pic>
      <xdr:nvPicPr>
        <xdr:cNvPr id="91" name="图片 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800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76200</xdr:colOff>
      <xdr:row>11</xdr:row>
      <xdr:rowOff>76200</xdr:rowOff>
    </xdr:to>
    <xdr:pic>
      <xdr:nvPicPr>
        <xdr:cNvPr id="92" name="图片 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981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76200</xdr:colOff>
      <xdr:row>12</xdr:row>
      <xdr:rowOff>76200</xdr:rowOff>
    </xdr:to>
    <xdr:pic>
      <xdr:nvPicPr>
        <xdr:cNvPr id="93" name="图片 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162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76200</xdr:rowOff>
    </xdr:to>
    <xdr:pic>
      <xdr:nvPicPr>
        <xdr:cNvPr id="94" name="图片 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43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76200</xdr:rowOff>
    </xdr:to>
    <xdr:pic>
      <xdr:nvPicPr>
        <xdr:cNvPr id="95" name="图片 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24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15</xdr:row>
      <xdr:rowOff>76200</xdr:rowOff>
    </xdr:to>
    <xdr:pic>
      <xdr:nvPicPr>
        <xdr:cNvPr id="96" name="图片 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705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76200</xdr:colOff>
      <xdr:row>16</xdr:row>
      <xdr:rowOff>76200</xdr:rowOff>
    </xdr:to>
    <xdr:pic>
      <xdr:nvPicPr>
        <xdr:cNvPr id="97" name="图片 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886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17</xdr:row>
      <xdr:rowOff>76200</xdr:rowOff>
    </xdr:to>
    <xdr:pic>
      <xdr:nvPicPr>
        <xdr:cNvPr id="98" name="图片 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067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76200</xdr:colOff>
      <xdr:row>18</xdr:row>
      <xdr:rowOff>76200</xdr:rowOff>
    </xdr:to>
    <xdr:pic>
      <xdr:nvPicPr>
        <xdr:cNvPr id="99" name="图片 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248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19</xdr:row>
      <xdr:rowOff>76200</xdr:rowOff>
    </xdr:to>
    <xdr:pic>
      <xdr:nvPicPr>
        <xdr:cNvPr id="100" name="图片 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429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76200</xdr:colOff>
      <xdr:row>20</xdr:row>
      <xdr:rowOff>76200</xdr:rowOff>
    </xdr:to>
    <xdr:pic>
      <xdr:nvPicPr>
        <xdr:cNvPr id="101" name="图片 1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609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76200</xdr:rowOff>
    </xdr:to>
    <xdr:pic>
      <xdr:nvPicPr>
        <xdr:cNvPr id="102" name="图片 1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790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76200</xdr:rowOff>
    </xdr:to>
    <xdr:pic>
      <xdr:nvPicPr>
        <xdr:cNvPr id="103" name="图片 1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971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76200</xdr:rowOff>
    </xdr:to>
    <xdr:pic>
      <xdr:nvPicPr>
        <xdr:cNvPr id="104" name="图片 1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52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76200</xdr:rowOff>
    </xdr:to>
    <xdr:pic>
      <xdr:nvPicPr>
        <xdr:cNvPr id="105" name="图片 1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333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25</xdr:row>
      <xdr:rowOff>76200</xdr:rowOff>
    </xdr:to>
    <xdr:pic>
      <xdr:nvPicPr>
        <xdr:cNvPr id="106" name="图片 1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514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26</xdr:row>
      <xdr:rowOff>76200</xdr:rowOff>
    </xdr:to>
    <xdr:pic>
      <xdr:nvPicPr>
        <xdr:cNvPr id="107" name="图片 1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695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76200</xdr:colOff>
      <xdr:row>27</xdr:row>
      <xdr:rowOff>76200</xdr:rowOff>
    </xdr:to>
    <xdr:pic>
      <xdr:nvPicPr>
        <xdr:cNvPr id="108" name="图片 1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876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76200</xdr:colOff>
      <xdr:row>28</xdr:row>
      <xdr:rowOff>76200</xdr:rowOff>
    </xdr:to>
    <xdr:pic>
      <xdr:nvPicPr>
        <xdr:cNvPr id="109" name="图片 1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057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29</xdr:row>
      <xdr:rowOff>76200</xdr:rowOff>
    </xdr:to>
    <xdr:pic>
      <xdr:nvPicPr>
        <xdr:cNvPr id="110" name="图片 1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238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76200</xdr:rowOff>
    </xdr:to>
    <xdr:pic>
      <xdr:nvPicPr>
        <xdr:cNvPr id="111" name="图片 1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419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31</xdr:row>
      <xdr:rowOff>76200</xdr:rowOff>
    </xdr:to>
    <xdr:pic>
      <xdr:nvPicPr>
        <xdr:cNvPr id="112" name="图片 1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600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32</xdr:row>
      <xdr:rowOff>76200</xdr:rowOff>
    </xdr:to>
    <xdr:pic>
      <xdr:nvPicPr>
        <xdr:cNvPr id="113" name="图片 1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81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76200</xdr:colOff>
      <xdr:row>34</xdr:row>
      <xdr:rowOff>76200</xdr:rowOff>
    </xdr:to>
    <xdr:pic>
      <xdr:nvPicPr>
        <xdr:cNvPr id="114" name="图片 1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143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76200</xdr:colOff>
      <xdr:row>35</xdr:row>
      <xdr:rowOff>76200</xdr:rowOff>
    </xdr:to>
    <xdr:pic>
      <xdr:nvPicPr>
        <xdr:cNvPr id="115" name="图片 1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324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76200</xdr:colOff>
      <xdr:row>36</xdr:row>
      <xdr:rowOff>76200</xdr:rowOff>
    </xdr:to>
    <xdr:pic>
      <xdr:nvPicPr>
        <xdr:cNvPr id="116" name="图片 1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505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76200</xdr:colOff>
      <xdr:row>37</xdr:row>
      <xdr:rowOff>76200</xdr:rowOff>
    </xdr:to>
    <xdr:pic>
      <xdr:nvPicPr>
        <xdr:cNvPr id="117" name="图片 1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686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76200</xdr:colOff>
      <xdr:row>38</xdr:row>
      <xdr:rowOff>76200</xdr:rowOff>
    </xdr:to>
    <xdr:pic>
      <xdr:nvPicPr>
        <xdr:cNvPr id="118" name="图片 1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867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76200</xdr:colOff>
      <xdr:row>39</xdr:row>
      <xdr:rowOff>76200</xdr:rowOff>
    </xdr:to>
    <xdr:pic>
      <xdr:nvPicPr>
        <xdr:cNvPr id="119" name="图片 1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048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40</xdr:row>
      <xdr:rowOff>76200</xdr:rowOff>
    </xdr:to>
    <xdr:pic>
      <xdr:nvPicPr>
        <xdr:cNvPr id="120" name="图片 1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229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76200</xdr:rowOff>
    </xdr:to>
    <xdr:pic>
      <xdr:nvPicPr>
        <xdr:cNvPr id="121" name="图片 1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410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76200</xdr:colOff>
      <xdr:row>42</xdr:row>
      <xdr:rowOff>76200</xdr:rowOff>
    </xdr:to>
    <xdr:pic>
      <xdr:nvPicPr>
        <xdr:cNvPr id="122" name="图片 1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591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76200</xdr:colOff>
      <xdr:row>43</xdr:row>
      <xdr:rowOff>76200</xdr:rowOff>
    </xdr:to>
    <xdr:pic>
      <xdr:nvPicPr>
        <xdr:cNvPr id="123" name="图片 1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772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76200</xdr:colOff>
      <xdr:row>45</xdr:row>
      <xdr:rowOff>76200</xdr:rowOff>
    </xdr:to>
    <xdr:pic>
      <xdr:nvPicPr>
        <xdr:cNvPr id="124" name="图片 1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134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76200</xdr:colOff>
      <xdr:row>46</xdr:row>
      <xdr:rowOff>76200</xdr:rowOff>
    </xdr:to>
    <xdr:pic>
      <xdr:nvPicPr>
        <xdr:cNvPr id="125" name="图片 1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315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76200</xdr:colOff>
      <xdr:row>47</xdr:row>
      <xdr:rowOff>76200</xdr:rowOff>
    </xdr:to>
    <xdr:pic>
      <xdr:nvPicPr>
        <xdr:cNvPr id="126" name="图片 1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496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76200</xdr:colOff>
      <xdr:row>48</xdr:row>
      <xdr:rowOff>76200</xdr:rowOff>
    </xdr:to>
    <xdr:pic>
      <xdr:nvPicPr>
        <xdr:cNvPr id="127" name="图片 1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677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76200</xdr:colOff>
      <xdr:row>49</xdr:row>
      <xdr:rowOff>76200</xdr:rowOff>
    </xdr:to>
    <xdr:pic>
      <xdr:nvPicPr>
        <xdr:cNvPr id="128" name="图片 1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858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76200</xdr:rowOff>
    </xdr:to>
    <xdr:pic>
      <xdr:nvPicPr>
        <xdr:cNvPr id="129" name="图片 1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039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76200</xdr:colOff>
      <xdr:row>51</xdr:row>
      <xdr:rowOff>76200</xdr:rowOff>
    </xdr:to>
    <xdr:pic>
      <xdr:nvPicPr>
        <xdr:cNvPr id="130" name="图片 1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20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76200</xdr:colOff>
      <xdr:row>52</xdr:row>
      <xdr:rowOff>76200</xdr:rowOff>
    </xdr:to>
    <xdr:pic>
      <xdr:nvPicPr>
        <xdr:cNvPr id="131" name="图片 1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401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76200</xdr:colOff>
      <xdr:row>53</xdr:row>
      <xdr:rowOff>76200</xdr:rowOff>
    </xdr:to>
    <xdr:pic>
      <xdr:nvPicPr>
        <xdr:cNvPr id="132" name="图片 1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582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76200</xdr:colOff>
      <xdr:row>54</xdr:row>
      <xdr:rowOff>76200</xdr:rowOff>
    </xdr:to>
    <xdr:pic>
      <xdr:nvPicPr>
        <xdr:cNvPr id="133" name="图片 1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763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76200</xdr:colOff>
      <xdr:row>55</xdr:row>
      <xdr:rowOff>76200</xdr:rowOff>
    </xdr:to>
    <xdr:pic>
      <xdr:nvPicPr>
        <xdr:cNvPr id="134" name="图片 1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944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76200</xdr:colOff>
      <xdr:row>56</xdr:row>
      <xdr:rowOff>76200</xdr:rowOff>
    </xdr:to>
    <xdr:pic>
      <xdr:nvPicPr>
        <xdr:cNvPr id="135" name="图片 1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125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76200</xdr:colOff>
      <xdr:row>57</xdr:row>
      <xdr:rowOff>76200</xdr:rowOff>
    </xdr:to>
    <xdr:pic>
      <xdr:nvPicPr>
        <xdr:cNvPr id="136" name="图片 1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306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76200</xdr:colOff>
      <xdr:row>58</xdr:row>
      <xdr:rowOff>76200</xdr:rowOff>
    </xdr:to>
    <xdr:pic>
      <xdr:nvPicPr>
        <xdr:cNvPr id="137" name="图片 1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487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76200</xdr:colOff>
      <xdr:row>59</xdr:row>
      <xdr:rowOff>76200</xdr:rowOff>
    </xdr:to>
    <xdr:pic>
      <xdr:nvPicPr>
        <xdr:cNvPr id="138" name="图片 1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668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76200</xdr:colOff>
      <xdr:row>60</xdr:row>
      <xdr:rowOff>76200</xdr:rowOff>
    </xdr:to>
    <xdr:pic>
      <xdr:nvPicPr>
        <xdr:cNvPr id="139" name="图片 1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0848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61</xdr:row>
      <xdr:rowOff>76200</xdr:rowOff>
    </xdr:to>
    <xdr:pic>
      <xdr:nvPicPr>
        <xdr:cNvPr id="140" name="图片 1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029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76200</xdr:colOff>
      <xdr:row>62</xdr:row>
      <xdr:rowOff>76200</xdr:rowOff>
    </xdr:to>
    <xdr:pic>
      <xdr:nvPicPr>
        <xdr:cNvPr id="141" name="图片 1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210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76200</xdr:colOff>
      <xdr:row>63</xdr:row>
      <xdr:rowOff>76200</xdr:rowOff>
    </xdr:to>
    <xdr:pic>
      <xdr:nvPicPr>
        <xdr:cNvPr id="142" name="图片 1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91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76200</xdr:colOff>
      <xdr:row>64</xdr:row>
      <xdr:rowOff>76200</xdr:rowOff>
    </xdr:to>
    <xdr:pic>
      <xdr:nvPicPr>
        <xdr:cNvPr id="143" name="图片 1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572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76200</xdr:colOff>
      <xdr:row>65</xdr:row>
      <xdr:rowOff>76200</xdr:rowOff>
    </xdr:to>
    <xdr:pic>
      <xdr:nvPicPr>
        <xdr:cNvPr id="144" name="图片 1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753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76200</xdr:colOff>
      <xdr:row>66</xdr:row>
      <xdr:rowOff>76200</xdr:rowOff>
    </xdr:to>
    <xdr:pic>
      <xdr:nvPicPr>
        <xdr:cNvPr id="145" name="图片 1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934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67</xdr:row>
      <xdr:rowOff>76200</xdr:rowOff>
    </xdr:to>
    <xdr:pic>
      <xdr:nvPicPr>
        <xdr:cNvPr id="146" name="图片 1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115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76200</xdr:colOff>
      <xdr:row>68</xdr:row>
      <xdr:rowOff>76200</xdr:rowOff>
    </xdr:to>
    <xdr:pic>
      <xdr:nvPicPr>
        <xdr:cNvPr id="147" name="图片 1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296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76200</xdr:colOff>
      <xdr:row>69</xdr:row>
      <xdr:rowOff>76200</xdr:rowOff>
    </xdr:to>
    <xdr:pic>
      <xdr:nvPicPr>
        <xdr:cNvPr id="148" name="图片 1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477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76200</xdr:colOff>
      <xdr:row>70</xdr:row>
      <xdr:rowOff>76200</xdr:rowOff>
    </xdr:to>
    <xdr:pic>
      <xdr:nvPicPr>
        <xdr:cNvPr id="149" name="图片 1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658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76200</xdr:rowOff>
    </xdr:to>
    <xdr:pic>
      <xdr:nvPicPr>
        <xdr:cNvPr id="150" name="图片 1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2839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76200</xdr:colOff>
      <xdr:row>72</xdr:row>
      <xdr:rowOff>76200</xdr:rowOff>
    </xdr:to>
    <xdr:pic>
      <xdr:nvPicPr>
        <xdr:cNvPr id="151" name="图片 1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020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76200</xdr:colOff>
      <xdr:row>73</xdr:row>
      <xdr:rowOff>76200</xdr:rowOff>
    </xdr:to>
    <xdr:pic>
      <xdr:nvPicPr>
        <xdr:cNvPr id="152" name="图片 1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2016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76200</xdr:colOff>
      <xdr:row>74</xdr:row>
      <xdr:rowOff>76200</xdr:rowOff>
    </xdr:to>
    <xdr:pic>
      <xdr:nvPicPr>
        <xdr:cNvPr id="153" name="图片 1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382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76200</xdr:colOff>
      <xdr:row>75</xdr:row>
      <xdr:rowOff>76200</xdr:rowOff>
    </xdr:to>
    <xdr:pic>
      <xdr:nvPicPr>
        <xdr:cNvPr id="154" name="图片 1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563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76200</xdr:colOff>
      <xdr:row>76</xdr:row>
      <xdr:rowOff>76200</xdr:rowOff>
    </xdr:to>
    <xdr:pic>
      <xdr:nvPicPr>
        <xdr:cNvPr id="155" name="图片 1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744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76200</xdr:rowOff>
    </xdr:to>
    <xdr:pic>
      <xdr:nvPicPr>
        <xdr:cNvPr id="156" name="图片 1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3925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78</xdr:row>
      <xdr:rowOff>76200</xdr:rowOff>
    </xdr:to>
    <xdr:pic>
      <xdr:nvPicPr>
        <xdr:cNvPr id="157" name="图片 1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106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76200</xdr:rowOff>
    </xdr:to>
    <xdr:pic>
      <xdr:nvPicPr>
        <xdr:cNvPr id="158" name="图片 1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287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76200</xdr:colOff>
      <xdr:row>80</xdr:row>
      <xdr:rowOff>76200</xdr:rowOff>
    </xdr:to>
    <xdr:pic>
      <xdr:nvPicPr>
        <xdr:cNvPr id="159" name="图片 1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468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81</xdr:row>
      <xdr:rowOff>76200</xdr:rowOff>
    </xdr:to>
    <xdr:pic>
      <xdr:nvPicPr>
        <xdr:cNvPr id="160" name="图片 1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649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76200</xdr:colOff>
      <xdr:row>82</xdr:row>
      <xdr:rowOff>76200</xdr:rowOff>
    </xdr:to>
    <xdr:pic>
      <xdr:nvPicPr>
        <xdr:cNvPr id="161" name="图片 1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4830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76200</xdr:colOff>
      <xdr:row>83</xdr:row>
      <xdr:rowOff>76200</xdr:rowOff>
    </xdr:to>
    <xdr:pic>
      <xdr:nvPicPr>
        <xdr:cNvPr id="162" name="图片 1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5011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76200</xdr:colOff>
      <xdr:row>84</xdr:row>
      <xdr:rowOff>76200</xdr:rowOff>
    </xdr:to>
    <xdr:pic>
      <xdr:nvPicPr>
        <xdr:cNvPr id="163" name="图片 1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5192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76200</xdr:colOff>
      <xdr:row>85</xdr:row>
      <xdr:rowOff>76200</xdr:rowOff>
    </xdr:to>
    <xdr:pic>
      <xdr:nvPicPr>
        <xdr:cNvPr id="164" name="图片 1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5373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76200</xdr:rowOff>
    </xdr:to>
    <xdr:pic>
      <xdr:nvPicPr>
        <xdr:cNvPr id="165" name="图片 1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5735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76200</xdr:colOff>
      <xdr:row>88</xdr:row>
      <xdr:rowOff>76200</xdr:rowOff>
    </xdr:to>
    <xdr:pic>
      <xdr:nvPicPr>
        <xdr:cNvPr id="166" name="图片 1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5916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76200</xdr:colOff>
      <xdr:row>89</xdr:row>
      <xdr:rowOff>76200</xdr:rowOff>
    </xdr:to>
    <xdr:pic>
      <xdr:nvPicPr>
        <xdr:cNvPr id="167" name="图片 1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6097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76200</xdr:colOff>
      <xdr:row>90</xdr:row>
      <xdr:rowOff>76200</xdr:rowOff>
    </xdr:to>
    <xdr:pic>
      <xdr:nvPicPr>
        <xdr:cNvPr id="168" name="图片 1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6278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91</xdr:row>
      <xdr:rowOff>76200</xdr:rowOff>
    </xdr:to>
    <xdr:pic>
      <xdr:nvPicPr>
        <xdr:cNvPr id="169" name="图片 1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6459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76200</xdr:colOff>
      <xdr:row>92</xdr:row>
      <xdr:rowOff>76200</xdr:rowOff>
    </xdr:to>
    <xdr:pic>
      <xdr:nvPicPr>
        <xdr:cNvPr id="170" name="图片 1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6640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76200</xdr:colOff>
      <xdr:row>93</xdr:row>
      <xdr:rowOff>76200</xdr:rowOff>
    </xdr:to>
    <xdr:pic>
      <xdr:nvPicPr>
        <xdr:cNvPr id="171" name="图片 1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6821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76200</xdr:colOff>
      <xdr:row>94</xdr:row>
      <xdr:rowOff>76200</xdr:rowOff>
    </xdr:to>
    <xdr:pic>
      <xdr:nvPicPr>
        <xdr:cNvPr id="172" name="图片 1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7002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76200</xdr:colOff>
      <xdr:row>95</xdr:row>
      <xdr:rowOff>76200</xdr:rowOff>
    </xdr:to>
    <xdr:pic>
      <xdr:nvPicPr>
        <xdr:cNvPr id="173" name="图片 1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7183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76200</xdr:colOff>
      <xdr:row>96</xdr:row>
      <xdr:rowOff>76200</xdr:rowOff>
    </xdr:to>
    <xdr:pic>
      <xdr:nvPicPr>
        <xdr:cNvPr id="174" name="图片 1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7364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76200</xdr:colOff>
      <xdr:row>97</xdr:row>
      <xdr:rowOff>76200</xdr:rowOff>
    </xdr:to>
    <xdr:pic>
      <xdr:nvPicPr>
        <xdr:cNvPr id="175" name="图片 1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7545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76200</xdr:colOff>
      <xdr:row>98</xdr:row>
      <xdr:rowOff>76200</xdr:rowOff>
    </xdr:to>
    <xdr:pic>
      <xdr:nvPicPr>
        <xdr:cNvPr id="176" name="图片 1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7726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76200</xdr:colOff>
      <xdr:row>99</xdr:row>
      <xdr:rowOff>76200</xdr:rowOff>
    </xdr:to>
    <xdr:pic>
      <xdr:nvPicPr>
        <xdr:cNvPr id="177" name="图片 1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7907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76200</xdr:colOff>
      <xdr:row>100</xdr:row>
      <xdr:rowOff>76200</xdr:rowOff>
    </xdr:to>
    <xdr:pic>
      <xdr:nvPicPr>
        <xdr:cNvPr id="178" name="图片 1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8087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76200</xdr:rowOff>
    </xdr:to>
    <xdr:pic>
      <xdr:nvPicPr>
        <xdr:cNvPr id="179" name="图片 1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8268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76200</xdr:colOff>
      <xdr:row>102</xdr:row>
      <xdr:rowOff>76200</xdr:rowOff>
    </xdr:to>
    <xdr:pic>
      <xdr:nvPicPr>
        <xdr:cNvPr id="180" name="图片 1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8449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76200</xdr:colOff>
      <xdr:row>103</xdr:row>
      <xdr:rowOff>76200</xdr:rowOff>
    </xdr:to>
    <xdr:pic>
      <xdr:nvPicPr>
        <xdr:cNvPr id="181" name="图片 1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8630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76200</xdr:colOff>
      <xdr:row>104</xdr:row>
      <xdr:rowOff>76200</xdr:rowOff>
    </xdr:to>
    <xdr:pic>
      <xdr:nvPicPr>
        <xdr:cNvPr id="182" name="图片 1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8811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76200</xdr:colOff>
      <xdr:row>105</xdr:row>
      <xdr:rowOff>76200</xdr:rowOff>
    </xdr:to>
    <xdr:pic>
      <xdr:nvPicPr>
        <xdr:cNvPr id="183" name="图片 1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8992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76200</xdr:colOff>
      <xdr:row>106</xdr:row>
      <xdr:rowOff>76200</xdr:rowOff>
    </xdr:to>
    <xdr:pic>
      <xdr:nvPicPr>
        <xdr:cNvPr id="184" name="图片 1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9173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76200</xdr:colOff>
      <xdr:row>107</xdr:row>
      <xdr:rowOff>76200</xdr:rowOff>
    </xdr:to>
    <xdr:pic>
      <xdr:nvPicPr>
        <xdr:cNvPr id="185" name="图片 1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9354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76200</xdr:colOff>
      <xdr:row>108</xdr:row>
      <xdr:rowOff>76200</xdr:rowOff>
    </xdr:to>
    <xdr:pic>
      <xdr:nvPicPr>
        <xdr:cNvPr id="186" name="图片 1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9535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76200</xdr:colOff>
      <xdr:row>109</xdr:row>
      <xdr:rowOff>76200</xdr:rowOff>
    </xdr:to>
    <xdr:pic>
      <xdr:nvPicPr>
        <xdr:cNvPr id="187" name="图片 1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9716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76200</xdr:colOff>
      <xdr:row>110</xdr:row>
      <xdr:rowOff>76200</xdr:rowOff>
    </xdr:to>
    <xdr:pic>
      <xdr:nvPicPr>
        <xdr:cNvPr id="188" name="图片 1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9897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76200</xdr:colOff>
      <xdr:row>111</xdr:row>
      <xdr:rowOff>76200</xdr:rowOff>
    </xdr:to>
    <xdr:pic>
      <xdr:nvPicPr>
        <xdr:cNvPr id="189" name="图片 1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078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76200</xdr:colOff>
      <xdr:row>112</xdr:row>
      <xdr:rowOff>76200</xdr:rowOff>
    </xdr:to>
    <xdr:pic>
      <xdr:nvPicPr>
        <xdr:cNvPr id="190" name="图片 1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259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76200</xdr:colOff>
      <xdr:row>113</xdr:row>
      <xdr:rowOff>76200</xdr:rowOff>
    </xdr:to>
    <xdr:pic>
      <xdr:nvPicPr>
        <xdr:cNvPr id="191" name="图片 1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4406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76200</xdr:colOff>
      <xdr:row>114</xdr:row>
      <xdr:rowOff>76200</xdr:rowOff>
    </xdr:to>
    <xdr:pic>
      <xdr:nvPicPr>
        <xdr:cNvPr id="192" name="图片 1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621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76200</xdr:colOff>
      <xdr:row>115</xdr:row>
      <xdr:rowOff>76200</xdr:rowOff>
    </xdr:to>
    <xdr:pic>
      <xdr:nvPicPr>
        <xdr:cNvPr id="193" name="图片 1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802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76200</xdr:colOff>
      <xdr:row>116</xdr:row>
      <xdr:rowOff>76200</xdr:rowOff>
    </xdr:to>
    <xdr:pic>
      <xdr:nvPicPr>
        <xdr:cNvPr id="194" name="图片 1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983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76200</xdr:colOff>
      <xdr:row>117</xdr:row>
      <xdr:rowOff>76200</xdr:rowOff>
    </xdr:to>
    <xdr:pic>
      <xdr:nvPicPr>
        <xdr:cNvPr id="195" name="图片 1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1164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76200</xdr:colOff>
      <xdr:row>118</xdr:row>
      <xdr:rowOff>76200</xdr:rowOff>
    </xdr:to>
    <xdr:pic>
      <xdr:nvPicPr>
        <xdr:cNvPr id="196" name="图片 1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1345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76200</xdr:colOff>
      <xdr:row>119</xdr:row>
      <xdr:rowOff>76200</xdr:rowOff>
    </xdr:to>
    <xdr:pic>
      <xdr:nvPicPr>
        <xdr:cNvPr id="197" name="图片 1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1526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76200</xdr:colOff>
      <xdr:row>120</xdr:row>
      <xdr:rowOff>76200</xdr:rowOff>
    </xdr:to>
    <xdr:pic>
      <xdr:nvPicPr>
        <xdr:cNvPr id="198" name="图片 1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1707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76200</xdr:colOff>
      <xdr:row>121</xdr:row>
      <xdr:rowOff>76200</xdr:rowOff>
    </xdr:to>
    <xdr:pic>
      <xdr:nvPicPr>
        <xdr:cNvPr id="199" name="图片 1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1888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76200</xdr:colOff>
      <xdr:row>122</xdr:row>
      <xdr:rowOff>76200</xdr:rowOff>
    </xdr:to>
    <xdr:pic>
      <xdr:nvPicPr>
        <xdr:cNvPr id="200" name="图片 1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2069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76200</xdr:colOff>
      <xdr:row>123</xdr:row>
      <xdr:rowOff>76200</xdr:rowOff>
    </xdr:to>
    <xdr:pic>
      <xdr:nvPicPr>
        <xdr:cNvPr id="201" name="图片 2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2250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76200</xdr:colOff>
      <xdr:row>124</xdr:row>
      <xdr:rowOff>76200</xdr:rowOff>
    </xdr:to>
    <xdr:pic>
      <xdr:nvPicPr>
        <xdr:cNvPr id="202" name="图片 2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2431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76200</xdr:colOff>
      <xdr:row>125</xdr:row>
      <xdr:rowOff>76200</xdr:rowOff>
    </xdr:to>
    <xdr:pic>
      <xdr:nvPicPr>
        <xdr:cNvPr id="203" name="图片 2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2612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76200</xdr:colOff>
      <xdr:row>126</xdr:row>
      <xdr:rowOff>76200</xdr:rowOff>
    </xdr:to>
    <xdr:pic>
      <xdr:nvPicPr>
        <xdr:cNvPr id="204" name="图片 2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2793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76200</xdr:rowOff>
    </xdr:to>
    <xdr:pic>
      <xdr:nvPicPr>
        <xdr:cNvPr id="205" name="图片 2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2974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76200</xdr:colOff>
      <xdr:row>129</xdr:row>
      <xdr:rowOff>76200</xdr:rowOff>
    </xdr:to>
    <xdr:pic>
      <xdr:nvPicPr>
        <xdr:cNvPr id="206" name="图片 2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336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76200</xdr:colOff>
      <xdr:row>130</xdr:row>
      <xdr:rowOff>76200</xdr:rowOff>
    </xdr:to>
    <xdr:pic>
      <xdr:nvPicPr>
        <xdr:cNvPr id="207" name="图片 2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517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76200</xdr:colOff>
      <xdr:row>131</xdr:row>
      <xdr:rowOff>76200</xdr:rowOff>
    </xdr:to>
    <xdr:pic>
      <xdr:nvPicPr>
        <xdr:cNvPr id="208" name="图片 2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698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76200</xdr:colOff>
      <xdr:row>132</xdr:row>
      <xdr:rowOff>76200</xdr:rowOff>
    </xdr:to>
    <xdr:pic>
      <xdr:nvPicPr>
        <xdr:cNvPr id="209" name="图片 2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879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76200</xdr:colOff>
      <xdr:row>133</xdr:row>
      <xdr:rowOff>76200</xdr:rowOff>
    </xdr:to>
    <xdr:pic>
      <xdr:nvPicPr>
        <xdr:cNvPr id="210" name="图片 2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4060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76200</xdr:colOff>
      <xdr:row>134</xdr:row>
      <xdr:rowOff>76200</xdr:rowOff>
    </xdr:to>
    <xdr:pic>
      <xdr:nvPicPr>
        <xdr:cNvPr id="211" name="图片 2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4241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76200</xdr:colOff>
      <xdr:row>135</xdr:row>
      <xdr:rowOff>76200</xdr:rowOff>
    </xdr:to>
    <xdr:pic>
      <xdr:nvPicPr>
        <xdr:cNvPr id="212" name="图片 2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4422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76200</xdr:colOff>
      <xdr:row>136</xdr:row>
      <xdr:rowOff>76200</xdr:rowOff>
    </xdr:to>
    <xdr:pic>
      <xdr:nvPicPr>
        <xdr:cNvPr id="213" name="图片 2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4603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76200</xdr:colOff>
      <xdr:row>137</xdr:row>
      <xdr:rowOff>76200</xdr:rowOff>
    </xdr:to>
    <xdr:pic>
      <xdr:nvPicPr>
        <xdr:cNvPr id="214" name="图片 2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4784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76200</xdr:colOff>
      <xdr:row>138</xdr:row>
      <xdr:rowOff>76200</xdr:rowOff>
    </xdr:to>
    <xdr:pic>
      <xdr:nvPicPr>
        <xdr:cNvPr id="215" name="图片 2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4965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76200</xdr:colOff>
      <xdr:row>139</xdr:row>
      <xdr:rowOff>76200</xdr:rowOff>
    </xdr:to>
    <xdr:pic>
      <xdr:nvPicPr>
        <xdr:cNvPr id="216" name="图片 2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146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76200</xdr:rowOff>
    </xdr:to>
    <xdr:pic>
      <xdr:nvPicPr>
        <xdr:cNvPr id="217" name="图片 2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326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76200</xdr:rowOff>
    </xdr:to>
    <xdr:pic>
      <xdr:nvPicPr>
        <xdr:cNvPr id="218" name="图片 2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507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76200</xdr:colOff>
      <xdr:row>142</xdr:row>
      <xdr:rowOff>76200</xdr:rowOff>
    </xdr:to>
    <xdr:pic>
      <xdr:nvPicPr>
        <xdr:cNvPr id="219" name="图片 2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688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76200</xdr:rowOff>
    </xdr:to>
    <xdr:pic>
      <xdr:nvPicPr>
        <xdr:cNvPr id="220" name="图片 2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5869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76200</xdr:colOff>
      <xdr:row>144</xdr:row>
      <xdr:rowOff>76200</xdr:rowOff>
    </xdr:to>
    <xdr:pic>
      <xdr:nvPicPr>
        <xdr:cNvPr id="221" name="图片 2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6050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76200</xdr:colOff>
      <xdr:row>145</xdr:row>
      <xdr:rowOff>76200</xdr:rowOff>
    </xdr:to>
    <xdr:pic>
      <xdr:nvPicPr>
        <xdr:cNvPr id="222" name="图片 2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6231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76200</xdr:colOff>
      <xdr:row>146</xdr:row>
      <xdr:rowOff>76200</xdr:rowOff>
    </xdr:to>
    <xdr:pic>
      <xdr:nvPicPr>
        <xdr:cNvPr id="223" name="图片 2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6412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76200</xdr:colOff>
      <xdr:row>147</xdr:row>
      <xdr:rowOff>76200</xdr:rowOff>
    </xdr:to>
    <xdr:pic>
      <xdr:nvPicPr>
        <xdr:cNvPr id="224" name="图片 2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6593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76200</xdr:colOff>
      <xdr:row>148</xdr:row>
      <xdr:rowOff>76200</xdr:rowOff>
    </xdr:to>
    <xdr:pic>
      <xdr:nvPicPr>
        <xdr:cNvPr id="225" name="图片 2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6774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76200</xdr:colOff>
      <xdr:row>149</xdr:row>
      <xdr:rowOff>76200</xdr:rowOff>
    </xdr:to>
    <xdr:pic>
      <xdr:nvPicPr>
        <xdr:cNvPr id="226" name="图片 2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6955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76200</xdr:colOff>
      <xdr:row>150</xdr:row>
      <xdr:rowOff>76200</xdr:rowOff>
    </xdr:to>
    <xdr:pic>
      <xdr:nvPicPr>
        <xdr:cNvPr id="227" name="图片 2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7136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76200</xdr:colOff>
      <xdr:row>151</xdr:row>
      <xdr:rowOff>76200</xdr:rowOff>
    </xdr:to>
    <xdr:pic>
      <xdr:nvPicPr>
        <xdr:cNvPr id="228" name="图片 2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7317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76200</xdr:colOff>
      <xdr:row>152</xdr:row>
      <xdr:rowOff>76200</xdr:rowOff>
    </xdr:to>
    <xdr:pic>
      <xdr:nvPicPr>
        <xdr:cNvPr id="229" name="图片 2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7498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76200</xdr:colOff>
      <xdr:row>153</xdr:row>
      <xdr:rowOff>76200</xdr:rowOff>
    </xdr:to>
    <xdr:pic>
      <xdr:nvPicPr>
        <xdr:cNvPr id="230" name="图片 2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76796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154</xdr:row>
      <xdr:rowOff>76200</xdr:rowOff>
    </xdr:to>
    <xdr:pic>
      <xdr:nvPicPr>
        <xdr:cNvPr id="231" name="图片 2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7860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76200</xdr:colOff>
      <xdr:row>155</xdr:row>
      <xdr:rowOff>76200</xdr:rowOff>
    </xdr:to>
    <xdr:pic>
      <xdr:nvPicPr>
        <xdr:cNvPr id="232" name="图片 2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8041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76200</xdr:colOff>
      <xdr:row>156</xdr:row>
      <xdr:rowOff>76200</xdr:rowOff>
    </xdr:to>
    <xdr:pic>
      <xdr:nvPicPr>
        <xdr:cNvPr id="233" name="图片 2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8222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76200</xdr:colOff>
      <xdr:row>157</xdr:row>
      <xdr:rowOff>76200</xdr:rowOff>
    </xdr:to>
    <xdr:pic>
      <xdr:nvPicPr>
        <xdr:cNvPr id="234" name="图片 2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8403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76200</xdr:colOff>
      <xdr:row>158</xdr:row>
      <xdr:rowOff>76200</xdr:rowOff>
    </xdr:to>
    <xdr:pic>
      <xdr:nvPicPr>
        <xdr:cNvPr id="235" name="图片 2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8584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76200</xdr:colOff>
      <xdr:row>159</xdr:row>
      <xdr:rowOff>76200</xdr:rowOff>
    </xdr:to>
    <xdr:pic>
      <xdr:nvPicPr>
        <xdr:cNvPr id="236" name="图片 2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8765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76200</xdr:colOff>
      <xdr:row>160</xdr:row>
      <xdr:rowOff>76200</xdr:rowOff>
    </xdr:to>
    <xdr:pic>
      <xdr:nvPicPr>
        <xdr:cNvPr id="237" name="图片 2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8946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76200</xdr:rowOff>
    </xdr:to>
    <xdr:pic>
      <xdr:nvPicPr>
        <xdr:cNvPr id="238" name="图片 2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9127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76200</xdr:rowOff>
    </xdr:to>
    <xdr:pic>
      <xdr:nvPicPr>
        <xdr:cNvPr id="239" name="图片 2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9308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0</xdr:col>
      <xdr:colOff>76200</xdr:colOff>
      <xdr:row>163</xdr:row>
      <xdr:rowOff>76200</xdr:rowOff>
    </xdr:to>
    <xdr:pic>
      <xdr:nvPicPr>
        <xdr:cNvPr id="240" name="图片 2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9489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76200</xdr:colOff>
      <xdr:row>164</xdr:row>
      <xdr:rowOff>76200</xdr:rowOff>
    </xdr:to>
    <xdr:pic>
      <xdr:nvPicPr>
        <xdr:cNvPr id="241" name="图片 2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9670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76200</xdr:colOff>
      <xdr:row>165</xdr:row>
      <xdr:rowOff>76200</xdr:rowOff>
    </xdr:to>
    <xdr:pic>
      <xdr:nvPicPr>
        <xdr:cNvPr id="242" name="图片 2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9851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76200</xdr:colOff>
      <xdr:row>166</xdr:row>
      <xdr:rowOff>76200</xdr:rowOff>
    </xdr:to>
    <xdr:pic>
      <xdr:nvPicPr>
        <xdr:cNvPr id="243" name="图片 2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0032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76200</xdr:rowOff>
    </xdr:to>
    <xdr:pic>
      <xdr:nvPicPr>
        <xdr:cNvPr id="244" name="图片 2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0213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76200</xdr:colOff>
      <xdr:row>168</xdr:row>
      <xdr:rowOff>76200</xdr:rowOff>
    </xdr:to>
    <xdr:pic>
      <xdr:nvPicPr>
        <xdr:cNvPr id="245" name="图片 2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0394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76200</xdr:colOff>
      <xdr:row>169</xdr:row>
      <xdr:rowOff>76200</xdr:rowOff>
    </xdr:to>
    <xdr:pic>
      <xdr:nvPicPr>
        <xdr:cNvPr id="246" name="图片 2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0575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76200</xdr:rowOff>
    </xdr:to>
    <xdr:pic>
      <xdr:nvPicPr>
        <xdr:cNvPr id="247" name="图片 2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52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76200</xdr:rowOff>
    </xdr:to>
    <xdr:pic>
      <xdr:nvPicPr>
        <xdr:cNvPr id="248" name="图片 2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33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76200</xdr:rowOff>
    </xdr:to>
    <xdr:pic>
      <xdr:nvPicPr>
        <xdr:cNvPr id="249" name="图片 2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14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76200</xdr:rowOff>
    </xdr:to>
    <xdr:pic>
      <xdr:nvPicPr>
        <xdr:cNvPr id="250" name="图片 2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95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76200</xdr:rowOff>
    </xdr:to>
    <xdr:pic>
      <xdr:nvPicPr>
        <xdr:cNvPr id="251" name="图片 2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76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76200</xdr:rowOff>
    </xdr:to>
    <xdr:pic>
      <xdr:nvPicPr>
        <xdr:cNvPr id="252" name="图片 2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57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76200</xdr:rowOff>
    </xdr:to>
    <xdr:pic>
      <xdr:nvPicPr>
        <xdr:cNvPr id="253" name="图片 2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38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76200</xdr:rowOff>
    </xdr:to>
    <xdr:pic>
      <xdr:nvPicPr>
        <xdr:cNvPr id="254" name="图片 2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19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76200</xdr:rowOff>
    </xdr:to>
    <xdr:pic>
      <xdr:nvPicPr>
        <xdr:cNvPr id="255" name="图片 2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00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76200</xdr:rowOff>
    </xdr:to>
    <xdr:pic>
      <xdr:nvPicPr>
        <xdr:cNvPr id="256" name="图片 2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81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76200</xdr:rowOff>
    </xdr:to>
    <xdr:pic>
      <xdr:nvPicPr>
        <xdr:cNvPr id="257" name="图片 2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62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76200</xdr:rowOff>
    </xdr:to>
    <xdr:pic>
      <xdr:nvPicPr>
        <xdr:cNvPr id="258" name="图片 2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343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76200</xdr:colOff>
      <xdr:row>14</xdr:row>
      <xdr:rowOff>76200</xdr:rowOff>
    </xdr:to>
    <xdr:pic>
      <xdr:nvPicPr>
        <xdr:cNvPr id="259" name="图片 2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524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76200</xdr:colOff>
      <xdr:row>15</xdr:row>
      <xdr:rowOff>76200</xdr:rowOff>
    </xdr:to>
    <xdr:pic>
      <xdr:nvPicPr>
        <xdr:cNvPr id="260" name="图片 2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705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16</xdr:row>
      <xdr:rowOff>76200</xdr:rowOff>
    </xdr:to>
    <xdr:pic>
      <xdr:nvPicPr>
        <xdr:cNvPr id="261" name="图片 2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886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76200</xdr:rowOff>
    </xdr:to>
    <xdr:pic>
      <xdr:nvPicPr>
        <xdr:cNvPr id="262" name="图片 2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067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76200</xdr:rowOff>
    </xdr:to>
    <xdr:pic>
      <xdr:nvPicPr>
        <xdr:cNvPr id="263" name="图片 2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248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76200</xdr:rowOff>
    </xdr:to>
    <xdr:pic>
      <xdr:nvPicPr>
        <xdr:cNvPr id="264" name="图片 2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429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76200</xdr:rowOff>
    </xdr:to>
    <xdr:pic>
      <xdr:nvPicPr>
        <xdr:cNvPr id="265" name="图片 2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609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76200</xdr:rowOff>
    </xdr:to>
    <xdr:pic>
      <xdr:nvPicPr>
        <xdr:cNvPr id="266" name="图片 2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790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22</xdr:row>
      <xdr:rowOff>76200</xdr:rowOff>
    </xdr:to>
    <xdr:pic>
      <xdr:nvPicPr>
        <xdr:cNvPr id="267" name="图片 2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971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76200</xdr:rowOff>
    </xdr:to>
    <xdr:pic>
      <xdr:nvPicPr>
        <xdr:cNvPr id="268" name="图片 2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152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76200</xdr:rowOff>
    </xdr:to>
    <xdr:pic>
      <xdr:nvPicPr>
        <xdr:cNvPr id="269" name="图片 2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333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76200</xdr:rowOff>
    </xdr:to>
    <xdr:pic>
      <xdr:nvPicPr>
        <xdr:cNvPr id="270" name="图片 2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514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pic>
      <xdr:nvPicPr>
        <xdr:cNvPr id="271" name="图片 2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695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27</xdr:row>
      <xdr:rowOff>76200</xdr:rowOff>
    </xdr:to>
    <xdr:pic>
      <xdr:nvPicPr>
        <xdr:cNvPr id="272" name="图片 2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876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76200</xdr:colOff>
      <xdr:row>28</xdr:row>
      <xdr:rowOff>76200</xdr:rowOff>
    </xdr:to>
    <xdr:pic>
      <xdr:nvPicPr>
        <xdr:cNvPr id="273" name="图片 2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057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76200</xdr:colOff>
      <xdr:row>29</xdr:row>
      <xdr:rowOff>76200</xdr:rowOff>
    </xdr:to>
    <xdr:pic>
      <xdr:nvPicPr>
        <xdr:cNvPr id="274" name="图片 2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238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30</xdr:row>
      <xdr:rowOff>76200</xdr:rowOff>
    </xdr:to>
    <xdr:pic>
      <xdr:nvPicPr>
        <xdr:cNvPr id="275" name="图片 2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419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76200</xdr:rowOff>
    </xdr:to>
    <xdr:pic>
      <xdr:nvPicPr>
        <xdr:cNvPr id="276" name="图片 2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600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76200</xdr:colOff>
      <xdr:row>32</xdr:row>
      <xdr:rowOff>76200</xdr:rowOff>
    </xdr:to>
    <xdr:pic>
      <xdr:nvPicPr>
        <xdr:cNvPr id="277" name="图片 2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781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34</xdr:row>
      <xdr:rowOff>76200</xdr:rowOff>
    </xdr:to>
    <xdr:pic>
      <xdr:nvPicPr>
        <xdr:cNvPr id="278" name="图片 2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143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35</xdr:row>
      <xdr:rowOff>76200</xdr:rowOff>
    </xdr:to>
    <xdr:pic>
      <xdr:nvPicPr>
        <xdr:cNvPr id="279" name="图片 2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324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76200</xdr:rowOff>
    </xdr:to>
    <xdr:pic>
      <xdr:nvPicPr>
        <xdr:cNvPr id="280" name="图片 2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505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37</xdr:row>
      <xdr:rowOff>76200</xdr:rowOff>
    </xdr:to>
    <xdr:pic>
      <xdr:nvPicPr>
        <xdr:cNvPr id="281" name="图片 2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686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76200</xdr:rowOff>
    </xdr:to>
    <xdr:pic>
      <xdr:nvPicPr>
        <xdr:cNvPr id="282" name="图片 2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867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76200</xdr:rowOff>
    </xdr:to>
    <xdr:pic>
      <xdr:nvPicPr>
        <xdr:cNvPr id="283" name="图片 2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048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40</xdr:row>
      <xdr:rowOff>76200</xdr:rowOff>
    </xdr:to>
    <xdr:pic>
      <xdr:nvPicPr>
        <xdr:cNvPr id="284" name="图片 2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229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76200</xdr:rowOff>
    </xdr:to>
    <xdr:pic>
      <xdr:nvPicPr>
        <xdr:cNvPr id="285" name="图片 2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410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42</xdr:row>
      <xdr:rowOff>76200</xdr:rowOff>
    </xdr:to>
    <xdr:pic>
      <xdr:nvPicPr>
        <xdr:cNvPr id="286" name="图片 2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591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76200</xdr:rowOff>
    </xdr:to>
    <xdr:pic>
      <xdr:nvPicPr>
        <xdr:cNvPr id="287" name="图片 2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772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76200</xdr:rowOff>
    </xdr:to>
    <xdr:pic>
      <xdr:nvPicPr>
        <xdr:cNvPr id="288" name="图片 2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953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pic>
      <xdr:nvPicPr>
        <xdr:cNvPr id="289" name="图片 2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315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47</xdr:row>
      <xdr:rowOff>76200</xdr:rowOff>
    </xdr:to>
    <xdr:pic>
      <xdr:nvPicPr>
        <xdr:cNvPr id="290" name="图片 2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496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48</xdr:row>
      <xdr:rowOff>76200</xdr:rowOff>
    </xdr:to>
    <xdr:pic>
      <xdr:nvPicPr>
        <xdr:cNvPr id="291" name="图片 2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677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76200</xdr:rowOff>
    </xdr:to>
    <xdr:pic>
      <xdr:nvPicPr>
        <xdr:cNvPr id="292" name="图片 2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858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76200</xdr:rowOff>
    </xdr:to>
    <xdr:pic>
      <xdr:nvPicPr>
        <xdr:cNvPr id="293" name="图片 2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039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76200</xdr:colOff>
      <xdr:row>51</xdr:row>
      <xdr:rowOff>76200</xdr:rowOff>
    </xdr:to>
    <xdr:pic>
      <xdr:nvPicPr>
        <xdr:cNvPr id="294" name="图片 2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220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76200</xdr:rowOff>
    </xdr:to>
    <xdr:pic>
      <xdr:nvPicPr>
        <xdr:cNvPr id="295" name="图片 2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401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76200</xdr:colOff>
      <xdr:row>53</xdr:row>
      <xdr:rowOff>76200</xdr:rowOff>
    </xdr:to>
    <xdr:pic>
      <xdr:nvPicPr>
        <xdr:cNvPr id="296" name="图片 2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582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54</xdr:row>
      <xdr:rowOff>76200</xdr:rowOff>
    </xdr:to>
    <xdr:pic>
      <xdr:nvPicPr>
        <xdr:cNvPr id="297" name="图片 2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763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76200</xdr:colOff>
      <xdr:row>55</xdr:row>
      <xdr:rowOff>76200</xdr:rowOff>
    </xdr:to>
    <xdr:pic>
      <xdr:nvPicPr>
        <xdr:cNvPr id="298" name="图片 2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944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76200</xdr:rowOff>
    </xdr:to>
    <xdr:pic>
      <xdr:nvPicPr>
        <xdr:cNvPr id="299" name="图片 2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125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76200</xdr:rowOff>
    </xdr:to>
    <xdr:pic>
      <xdr:nvPicPr>
        <xdr:cNvPr id="300" name="图片 2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306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58</xdr:row>
      <xdr:rowOff>76200</xdr:rowOff>
    </xdr:to>
    <xdr:pic>
      <xdr:nvPicPr>
        <xdr:cNvPr id="301" name="图片 3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487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59</xdr:row>
      <xdr:rowOff>76200</xdr:rowOff>
    </xdr:to>
    <xdr:pic>
      <xdr:nvPicPr>
        <xdr:cNvPr id="302" name="图片 3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668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pic>
      <xdr:nvPicPr>
        <xdr:cNvPr id="303" name="图片 3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848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61</xdr:row>
      <xdr:rowOff>76200</xdr:rowOff>
    </xdr:to>
    <xdr:pic>
      <xdr:nvPicPr>
        <xdr:cNvPr id="304" name="图片 3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029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76200</xdr:colOff>
      <xdr:row>62</xdr:row>
      <xdr:rowOff>76200</xdr:rowOff>
    </xdr:to>
    <xdr:pic>
      <xdr:nvPicPr>
        <xdr:cNvPr id="305" name="图片 3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210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76200</xdr:rowOff>
    </xdr:to>
    <xdr:pic>
      <xdr:nvPicPr>
        <xdr:cNvPr id="306" name="图片 3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391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76200</xdr:colOff>
      <xdr:row>64</xdr:row>
      <xdr:rowOff>76200</xdr:rowOff>
    </xdr:to>
    <xdr:pic>
      <xdr:nvPicPr>
        <xdr:cNvPr id="307" name="图片 3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572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76200</xdr:rowOff>
    </xdr:to>
    <xdr:pic>
      <xdr:nvPicPr>
        <xdr:cNvPr id="308" name="图片 3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753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76200</xdr:colOff>
      <xdr:row>66</xdr:row>
      <xdr:rowOff>76200</xdr:rowOff>
    </xdr:to>
    <xdr:pic>
      <xdr:nvPicPr>
        <xdr:cNvPr id="309" name="图片 3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934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67</xdr:row>
      <xdr:rowOff>76200</xdr:rowOff>
    </xdr:to>
    <xdr:pic>
      <xdr:nvPicPr>
        <xdr:cNvPr id="310" name="图片 3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115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76200</xdr:rowOff>
    </xdr:to>
    <xdr:pic>
      <xdr:nvPicPr>
        <xdr:cNvPr id="311" name="图片 3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296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76200</xdr:rowOff>
    </xdr:to>
    <xdr:pic>
      <xdr:nvPicPr>
        <xdr:cNvPr id="312" name="图片 3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477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76200</xdr:rowOff>
    </xdr:to>
    <xdr:pic>
      <xdr:nvPicPr>
        <xdr:cNvPr id="313" name="图片 3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658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76200</xdr:colOff>
      <xdr:row>71</xdr:row>
      <xdr:rowOff>76200</xdr:rowOff>
    </xdr:to>
    <xdr:pic>
      <xdr:nvPicPr>
        <xdr:cNvPr id="314" name="图片 3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839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76200</xdr:colOff>
      <xdr:row>72</xdr:row>
      <xdr:rowOff>76200</xdr:rowOff>
    </xdr:to>
    <xdr:pic>
      <xdr:nvPicPr>
        <xdr:cNvPr id="315" name="图片 3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020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76200</xdr:colOff>
      <xdr:row>73</xdr:row>
      <xdr:rowOff>76200</xdr:rowOff>
    </xdr:to>
    <xdr:pic>
      <xdr:nvPicPr>
        <xdr:cNvPr id="316" name="图片 3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2016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74</xdr:row>
      <xdr:rowOff>76200</xdr:rowOff>
    </xdr:to>
    <xdr:pic>
      <xdr:nvPicPr>
        <xdr:cNvPr id="317" name="图片 3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382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76200</xdr:colOff>
      <xdr:row>75</xdr:row>
      <xdr:rowOff>76200</xdr:rowOff>
    </xdr:to>
    <xdr:pic>
      <xdr:nvPicPr>
        <xdr:cNvPr id="318" name="图片 3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563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76200</xdr:rowOff>
    </xdr:to>
    <xdr:pic>
      <xdr:nvPicPr>
        <xdr:cNvPr id="319" name="图片 3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744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77</xdr:row>
      <xdr:rowOff>76200</xdr:rowOff>
    </xdr:to>
    <xdr:pic>
      <xdr:nvPicPr>
        <xdr:cNvPr id="320" name="图片 3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925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76200</xdr:rowOff>
    </xdr:to>
    <xdr:pic>
      <xdr:nvPicPr>
        <xdr:cNvPr id="321" name="图片 3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106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76200</xdr:colOff>
      <xdr:row>79</xdr:row>
      <xdr:rowOff>76200</xdr:rowOff>
    </xdr:to>
    <xdr:pic>
      <xdr:nvPicPr>
        <xdr:cNvPr id="322" name="图片 3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287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76200</xdr:colOff>
      <xdr:row>80</xdr:row>
      <xdr:rowOff>76200</xdr:rowOff>
    </xdr:to>
    <xdr:pic>
      <xdr:nvPicPr>
        <xdr:cNvPr id="323" name="图片 3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468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76200</xdr:colOff>
      <xdr:row>81</xdr:row>
      <xdr:rowOff>76200</xdr:rowOff>
    </xdr:to>
    <xdr:pic>
      <xdr:nvPicPr>
        <xdr:cNvPr id="324" name="图片 3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649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76200</xdr:colOff>
      <xdr:row>82</xdr:row>
      <xdr:rowOff>76200</xdr:rowOff>
    </xdr:to>
    <xdr:pic>
      <xdr:nvPicPr>
        <xdr:cNvPr id="325" name="图片 3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830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76200</xdr:colOff>
      <xdr:row>83</xdr:row>
      <xdr:rowOff>76200</xdr:rowOff>
    </xdr:to>
    <xdr:pic>
      <xdr:nvPicPr>
        <xdr:cNvPr id="326" name="图片 3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011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76200</xdr:colOff>
      <xdr:row>84</xdr:row>
      <xdr:rowOff>76200</xdr:rowOff>
    </xdr:to>
    <xdr:pic>
      <xdr:nvPicPr>
        <xdr:cNvPr id="327" name="图片 3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192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76200</xdr:colOff>
      <xdr:row>85</xdr:row>
      <xdr:rowOff>76200</xdr:rowOff>
    </xdr:to>
    <xdr:pic>
      <xdr:nvPicPr>
        <xdr:cNvPr id="328" name="图片 3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373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86</xdr:row>
      <xdr:rowOff>76200</xdr:rowOff>
    </xdr:to>
    <xdr:pic>
      <xdr:nvPicPr>
        <xdr:cNvPr id="329" name="图片 3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554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76200</xdr:colOff>
      <xdr:row>87</xdr:row>
      <xdr:rowOff>76200</xdr:rowOff>
    </xdr:to>
    <xdr:pic>
      <xdr:nvPicPr>
        <xdr:cNvPr id="330" name="图片 3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735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76200</xdr:rowOff>
    </xdr:to>
    <xdr:pic>
      <xdr:nvPicPr>
        <xdr:cNvPr id="331" name="图片 3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097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90</xdr:row>
      <xdr:rowOff>76200</xdr:rowOff>
    </xdr:to>
    <xdr:pic>
      <xdr:nvPicPr>
        <xdr:cNvPr id="332" name="图片 3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278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91</xdr:row>
      <xdr:rowOff>76200</xdr:rowOff>
    </xdr:to>
    <xdr:pic>
      <xdr:nvPicPr>
        <xdr:cNvPr id="333" name="图片 3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459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76200</xdr:colOff>
      <xdr:row>92</xdr:row>
      <xdr:rowOff>76200</xdr:rowOff>
    </xdr:to>
    <xdr:pic>
      <xdr:nvPicPr>
        <xdr:cNvPr id="334" name="图片 3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640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93</xdr:row>
      <xdr:rowOff>76200</xdr:rowOff>
    </xdr:to>
    <xdr:pic>
      <xdr:nvPicPr>
        <xdr:cNvPr id="335" name="图片 3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821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94</xdr:row>
      <xdr:rowOff>76200</xdr:rowOff>
    </xdr:to>
    <xdr:pic>
      <xdr:nvPicPr>
        <xdr:cNvPr id="336" name="图片 3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002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95</xdr:row>
      <xdr:rowOff>76200</xdr:rowOff>
    </xdr:to>
    <xdr:pic>
      <xdr:nvPicPr>
        <xdr:cNvPr id="337" name="图片 3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183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76200</xdr:rowOff>
    </xdr:to>
    <xdr:pic>
      <xdr:nvPicPr>
        <xdr:cNvPr id="338" name="图片 3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364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97</xdr:row>
      <xdr:rowOff>76200</xdr:rowOff>
    </xdr:to>
    <xdr:pic>
      <xdr:nvPicPr>
        <xdr:cNvPr id="339" name="图片 3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545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76200</xdr:colOff>
      <xdr:row>98</xdr:row>
      <xdr:rowOff>76200</xdr:rowOff>
    </xdr:to>
    <xdr:pic>
      <xdr:nvPicPr>
        <xdr:cNvPr id="340" name="图片 3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726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76200</xdr:colOff>
      <xdr:row>99</xdr:row>
      <xdr:rowOff>76200</xdr:rowOff>
    </xdr:to>
    <xdr:pic>
      <xdr:nvPicPr>
        <xdr:cNvPr id="341" name="图片 3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907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76200</xdr:colOff>
      <xdr:row>100</xdr:row>
      <xdr:rowOff>76200</xdr:rowOff>
    </xdr:to>
    <xdr:pic>
      <xdr:nvPicPr>
        <xdr:cNvPr id="342" name="图片 3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087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76200</xdr:colOff>
      <xdr:row>101</xdr:row>
      <xdr:rowOff>76200</xdr:rowOff>
    </xdr:to>
    <xdr:pic>
      <xdr:nvPicPr>
        <xdr:cNvPr id="343" name="图片 3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268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76200</xdr:colOff>
      <xdr:row>102</xdr:row>
      <xdr:rowOff>76200</xdr:rowOff>
    </xdr:to>
    <xdr:pic>
      <xdr:nvPicPr>
        <xdr:cNvPr id="344" name="图片 3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449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103</xdr:row>
      <xdr:rowOff>76200</xdr:rowOff>
    </xdr:to>
    <xdr:pic>
      <xdr:nvPicPr>
        <xdr:cNvPr id="345" name="图片 3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630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76200</xdr:colOff>
      <xdr:row>104</xdr:row>
      <xdr:rowOff>76200</xdr:rowOff>
    </xdr:to>
    <xdr:pic>
      <xdr:nvPicPr>
        <xdr:cNvPr id="346" name="图片 3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811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105</xdr:row>
      <xdr:rowOff>76200</xdr:rowOff>
    </xdr:to>
    <xdr:pic>
      <xdr:nvPicPr>
        <xdr:cNvPr id="347" name="图片 3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992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76200</xdr:colOff>
      <xdr:row>106</xdr:row>
      <xdr:rowOff>76200</xdr:rowOff>
    </xdr:to>
    <xdr:pic>
      <xdr:nvPicPr>
        <xdr:cNvPr id="348" name="图片 3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173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76200</xdr:colOff>
      <xdr:row>107</xdr:row>
      <xdr:rowOff>76200</xdr:rowOff>
    </xdr:to>
    <xdr:pic>
      <xdr:nvPicPr>
        <xdr:cNvPr id="349" name="图片 3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354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76200</xdr:colOff>
      <xdr:row>108</xdr:row>
      <xdr:rowOff>76200</xdr:rowOff>
    </xdr:to>
    <xdr:pic>
      <xdr:nvPicPr>
        <xdr:cNvPr id="350" name="图片 3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535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76200</xdr:colOff>
      <xdr:row>109</xdr:row>
      <xdr:rowOff>76200</xdr:rowOff>
    </xdr:to>
    <xdr:pic>
      <xdr:nvPicPr>
        <xdr:cNvPr id="351" name="图片 3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716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110</xdr:row>
      <xdr:rowOff>76200</xdr:rowOff>
    </xdr:to>
    <xdr:pic>
      <xdr:nvPicPr>
        <xdr:cNvPr id="352" name="图片 3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897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76200</xdr:colOff>
      <xdr:row>111</xdr:row>
      <xdr:rowOff>76200</xdr:rowOff>
    </xdr:to>
    <xdr:pic>
      <xdr:nvPicPr>
        <xdr:cNvPr id="353" name="图片 3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078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76200</xdr:colOff>
      <xdr:row>112</xdr:row>
      <xdr:rowOff>76200</xdr:rowOff>
    </xdr:to>
    <xdr:pic>
      <xdr:nvPicPr>
        <xdr:cNvPr id="354" name="图片 3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259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76200</xdr:colOff>
      <xdr:row>113</xdr:row>
      <xdr:rowOff>76200</xdr:rowOff>
    </xdr:to>
    <xdr:pic>
      <xdr:nvPicPr>
        <xdr:cNvPr id="355" name="图片 3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4406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76200</xdr:colOff>
      <xdr:row>114</xdr:row>
      <xdr:rowOff>76200</xdr:rowOff>
    </xdr:to>
    <xdr:pic>
      <xdr:nvPicPr>
        <xdr:cNvPr id="356" name="图片 3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621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76200</xdr:colOff>
      <xdr:row>115</xdr:row>
      <xdr:rowOff>76200</xdr:rowOff>
    </xdr:to>
    <xdr:pic>
      <xdr:nvPicPr>
        <xdr:cNvPr id="357" name="图片 3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802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76200</xdr:colOff>
      <xdr:row>116</xdr:row>
      <xdr:rowOff>76200</xdr:rowOff>
    </xdr:to>
    <xdr:pic>
      <xdr:nvPicPr>
        <xdr:cNvPr id="358" name="图片 3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983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76200</xdr:colOff>
      <xdr:row>117</xdr:row>
      <xdr:rowOff>76200</xdr:rowOff>
    </xdr:to>
    <xdr:pic>
      <xdr:nvPicPr>
        <xdr:cNvPr id="359" name="图片 3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164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76200</xdr:colOff>
      <xdr:row>118</xdr:row>
      <xdr:rowOff>76200</xdr:rowOff>
    </xdr:to>
    <xdr:pic>
      <xdr:nvPicPr>
        <xdr:cNvPr id="360" name="图片 3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345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76200</xdr:colOff>
      <xdr:row>119</xdr:row>
      <xdr:rowOff>76200</xdr:rowOff>
    </xdr:to>
    <xdr:pic>
      <xdr:nvPicPr>
        <xdr:cNvPr id="361" name="图片 3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526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76200</xdr:colOff>
      <xdr:row>120</xdr:row>
      <xdr:rowOff>76200</xdr:rowOff>
    </xdr:to>
    <xdr:pic>
      <xdr:nvPicPr>
        <xdr:cNvPr id="362" name="图片 3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707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76200</xdr:colOff>
      <xdr:row>121</xdr:row>
      <xdr:rowOff>76200</xdr:rowOff>
    </xdr:to>
    <xdr:pic>
      <xdr:nvPicPr>
        <xdr:cNvPr id="363" name="图片 3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888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76200</xdr:colOff>
      <xdr:row>122</xdr:row>
      <xdr:rowOff>76200</xdr:rowOff>
    </xdr:to>
    <xdr:pic>
      <xdr:nvPicPr>
        <xdr:cNvPr id="364" name="图片 3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069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76200</xdr:colOff>
      <xdr:row>123</xdr:row>
      <xdr:rowOff>76200</xdr:rowOff>
    </xdr:to>
    <xdr:pic>
      <xdr:nvPicPr>
        <xdr:cNvPr id="365" name="图片 3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250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76200</xdr:colOff>
      <xdr:row>124</xdr:row>
      <xdr:rowOff>76200</xdr:rowOff>
    </xdr:to>
    <xdr:pic>
      <xdr:nvPicPr>
        <xdr:cNvPr id="366" name="图片 3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431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76200</xdr:colOff>
      <xdr:row>125</xdr:row>
      <xdr:rowOff>76200</xdr:rowOff>
    </xdr:to>
    <xdr:pic>
      <xdr:nvPicPr>
        <xdr:cNvPr id="367" name="图片 3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612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76200</xdr:colOff>
      <xdr:row>126</xdr:row>
      <xdr:rowOff>76200</xdr:rowOff>
    </xdr:to>
    <xdr:pic>
      <xdr:nvPicPr>
        <xdr:cNvPr id="368" name="图片 3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793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76200</xdr:colOff>
      <xdr:row>127</xdr:row>
      <xdr:rowOff>76200</xdr:rowOff>
    </xdr:to>
    <xdr:pic>
      <xdr:nvPicPr>
        <xdr:cNvPr id="369" name="图片 3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974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76200</xdr:colOff>
      <xdr:row>128</xdr:row>
      <xdr:rowOff>76200</xdr:rowOff>
    </xdr:to>
    <xdr:pic>
      <xdr:nvPicPr>
        <xdr:cNvPr id="370" name="图片 3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3155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76200</xdr:colOff>
      <xdr:row>129</xdr:row>
      <xdr:rowOff>76200</xdr:rowOff>
    </xdr:to>
    <xdr:pic>
      <xdr:nvPicPr>
        <xdr:cNvPr id="371" name="图片 3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3336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76200</xdr:colOff>
      <xdr:row>130</xdr:row>
      <xdr:rowOff>76200</xdr:rowOff>
    </xdr:to>
    <xdr:pic>
      <xdr:nvPicPr>
        <xdr:cNvPr id="372" name="图片 3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3517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76200</xdr:rowOff>
    </xdr:to>
    <xdr:pic>
      <xdr:nvPicPr>
        <xdr:cNvPr id="373" name="图片 3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52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76200</xdr:rowOff>
    </xdr:to>
    <xdr:pic>
      <xdr:nvPicPr>
        <xdr:cNvPr id="374" name="图片 3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33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76200</xdr:rowOff>
    </xdr:to>
    <xdr:pic>
      <xdr:nvPicPr>
        <xdr:cNvPr id="375" name="图片 3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14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76200</xdr:rowOff>
    </xdr:to>
    <xdr:pic>
      <xdr:nvPicPr>
        <xdr:cNvPr id="376" name="图片 3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95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76200</xdr:rowOff>
    </xdr:to>
    <xdr:pic>
      <xdr:nvPicPr>
        <xdr:cNvPr id="377" name="图片 3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76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76200</xdr:rowOff>
    </xdr:to>
    <xdr:pic>
      <xdr:nvPicPr>
        <xdr:cNvPr id="378" name="图片 3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57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76200</xdr:rowOff>
    </xdr:to>
    <xdr:pic>
      <xdr:nvPicPr>
        <xdr:cNvPr id="379" name="图片 3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38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76200</xdr:rowOff>
    </xdr:to>
    <xdr:pic>
      <xdr:nvPicPr>
        <xdr:cNvPr id="380" name="图片 3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19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76200</xdr:rowOff>
    </xdr:to>
    <xdr:pic>
      <xdr:nvPicPr>
        <xdr:cNvPr id="381" name="图片 3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00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76200</xdr:rowOff>
    </xdr:to>
    <xdr:pic>
      <xdr:nvPicPr>
        <xdr:cNvPr id="382" name="图片 3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81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76200</xdr:rowOff>
    </xdr:to>
    <xdr:pic>
      <xdr:nvPicPr>
        <xdr:cNvPr id="383" name="图片 3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62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76200</xdr:rowOff>
    </xdr:to>
    <xdr:pic>
      <xdr:nvPicPr>
        <xdr:cNvPr id="384" name="图片 3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343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76200</xdr:colOff>
      <xdr:row>14</xdr:row>
      <xdr:rowOff>76200</xdr:rowOff>
    </xdr:to>
    <xdr:pic>
      <xdr:nvPicPr>
        <xdr:cNvPr id="385" name="图片 3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524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76200</xdr:colOff>
      <xdr:row>15</xdr:row>
      <xdr:rowOff>76200</xdr:rowOff>
    </xdr:to>
    <xdr:pic>
      <xdr:nvPicPr>
        <xdr:cNvPr id="386" name="图片 3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705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76200</xdr:colOff>
      <xdr:row>16</xdr:row>
      <xdr:rowOff>76200</xdr:rowOff>
    </xdr:to>
    <xdr:pic>
      <xdr:nvPicPr>
        <xdr:cNvPr id="387" name="图片 3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886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76200</xdr:rowOff>
    </xdr:to>
    <xdr:pic>
      <xdr:nvPicPr>
        <xdr:cNvPr id="388" name="图片 3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067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76200</xdr:colOff>
      <xdr:row>18</xdr:row>
      <xdr:rowOff>76200</xdr:rowOff>
    </xdr:to>
    <xdr:pic>
      <xdr:nvPicPr>
        <xdr:cNvPr id="389" name="图片 3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248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19</xdr:row>
      <xdr:rowOff>76200</xdr:rowOff>
    </xdr:to>
    <xdr:pic>
      <xdr:nvPicPr>
        <xdr:cNvPr id="390" name="图片 3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429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76200</xdr:rowOff>
    </xdr:to>
    <xdr:pic>
      <xdr:nvPicPr>
        <xdr:cNvPr id="391" name="图片 3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609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76200</xdr:colOff>
      <xdr:row>21</xdr:row>
      <xdr:rowOff>76200</xdr:rowOff>
    </xdr:to>
    <xdr:pic>
      <xdr:nvPicPr>
        <xdr:cNvPr id="392" name="图片 3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790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76200</xdr:colOff>
      <xdr:row>22</xdr:row>
      <xdr:rowOff>76200</xdr:rowOff>
    </xdr:to>
    <xdr:pic>
      <xdr:nvPicPr>
        <xdr:cNvPr id="393" name="图片 3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971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76200</xdr:rowOff>
    </xdr:to>
    <xdr:pic>
      <xdr:nvPicPr>
        <xdr:cNvPr id="394" name="图片 3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152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76200</xdr:rowOff>
    </xdr:to>
    <xdr:pic>
      <xdr:nvPicPr>
        <xdr:cNvPr id="395" name="图片 3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333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76200</xdr:rowOff>
    </xdr:to>
    <xdr:pic>
      <xdr:nvPicPr>
        <xdr:cNvPr id="396" name="图片 3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514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76200</xdr:colOff>
      <xdr:row>26</xdr:row>
      <xdr:rowOff>76200</xdr:rowOff>
    </xdr:to>
    <xdr:pic>
      <xdr:nvPicPr>
        <xdr:cNvPr id="397" name="图片 3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695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76200</xdr:colOff>
      <xdr:row>27</xdr:row>
      <xdr:rowOff>76200</xdr:rowOff>
    </xdr:to>
    <xdr:pic>
      <xdr:nvPicPr>
        <xdr:cNvPr id="398" name="图片 3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4876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76200</xdr:colOff>
      <xdr:row>28</xdr:row>
      <xdr:rowOff>76200</xdr:rowOff>
    </xdr:to>
    <xdr:pic>
      <xdr:nvPicPr>
        <xdr:cNvPr id="399" name="图片 3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057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76200</xdr:colOff>
      <xdr:row>29</xdr:row>
      <xdr:rowOff>76200</xdr:rowOff>
    </xdr:to>
    <xdr:pic>
      <xdr:nvPicPr>
        <xdr:cNvPr id="400" name="图片 3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238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30</xdr:row>
      <xdr:rowOff>76200</xdr:rowOff>
    </xdr:to>
    <xdr:pic>
      <xdr:nvPicPr>
        <xdr:cNvPr id="401" name="图片 4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419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76200</xdr:colOff>
      <xdr:row>31</xdr:row>
      <xdr:rowOff>76200</xdr:rowOff>
    </xdr:to>
    <xdr:pic>
      <xdr:nvPicPr>
        <xdr:cNvPr id="402" name="图片 4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600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76200</xdr:colOff>
      <xdr:row>32</xdr:row>
      <xdr:rowOff>76200</xdr:rowOff>
    </xdr:to>
    <xdr:pic>
      <xdr:nvPicPr>
        <xdr:cNvPr id="403" name="图片 4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5781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76200</xdr:colOff>
      <xdr:row>34</xdr:row>
      <xdr:rowOff>76200</xdr:rowOff>
    </xdr:to>
    <xdr:pic>
      <xdr:nvPicPr>
        <xdr:cNvPr id="404" name="图片 4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143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76200</xdr:colOff>
      <xdr:row>35</xdr:row>
      <xdr:rowOff>76200</xdr:rowOff>
    </xdr:to>
    <xdr:pic>
      <xdr:nvPicPr>
        <xdr:cNvPr id="405" name="图片 4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324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76200</xdr:rowOff>
    </xdr:to>
    <xdr:pic>
      <xdr:nvPicPr>
        <xdr:cNvPr id="406" name="图片 4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505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76200</xdr:colOff>
      <xdr:row>37</xdr:row>
      <xdr:rowOff>76200</xdr:rowOff>
    </xdr:to>
    <xdr:pic>
      <xdr:nvPicPr>
        <xdr:cNvPr id="407" name="图片 4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686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76200</xdr:colOff>
      <xdr:row>38</xdr:row>
      <xdr:rowOff>76200</xdr:rowOff>
    </xdr:to>
    <xdr:pic>
      <xdr:nvPicPr>
        <xdr:cNvPr id="408" name="图片 4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6867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76200</xdr:colOff>
      <xdr:row>39</xdr:row>
      <xdr:rowOff>76200</xdr:rowOff>
    </xdr:to>
    <xdr:pic>
      <xdr:nvPicPr>
        <xdr:cNvPr id="409" name="图片 4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048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76200</xdr:colOff>
      <xdr:row>40</xdr:row>
      <xdr:rowOff>76200</xdr:rowOff>
    </xdr:to>
    <xdr:pic>
      <xdr:nvPicPr>
        <xdr:cNvPr id="410" name="图片 4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229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76200</xdr:colOff>
      <xdr:row>41</xdr:row>
      <xdr:rowOff>76200</xdr:rowOff>
    </xdr:to>
    <xdr:pic>
      <xdr:nvPicPr>
        <xdr:cNvPr id="411" name="图片 4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410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76200</xdr:colOff>
      <xdr:row>42</xdr:row>
      <xdr:rowOff>76200</xdr:rowOff>
    </xdr:to>
    <xdr:pic>
      <xdr:nvPicPr>
        <xdr:cNvPr id="412" name="图片 4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591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76200</xdr:rowOff>
    </xdr:to>
    <xdr:pic>
      <xdr:nvPicPr>
        <xdr:cNvPr id="413" name="图片 4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772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76200</xdr:rowOff>
    </xdr:to>
    <xdr:pic>
      <xdr:nvPicPr>
        <xdr:cNvPr id="414" name="图片 4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7953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76200</xdr:rowOff>
    </xdr:to>
    <xdr:pic>
      <xdr:nvPicPr>
        <xdr:cNvPr id="415" name="图片 4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315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47</xdr:row>
      <xdr:rowOff>76200</xdr:rowOff>
    </xdr:to>
    <xdr:pic>
      <xdr:nvPicPr>
        <xdr:cNvPr id="416" name="图片 4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496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76200</xdr:colOff>
      <xdr:row>48</xdr:row>
      <xdr:rowOff>76200</xdr:rowOff>
    </xdr:to>
    <xdr:pic>
      <xdr:nvPicPr>
        <xdr:cNvPr id="417" name="图片 4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677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49</xdr:row>
      <xdr:rowOff>76200</xdr:rowOff>
    </xdr:to>
    <xdr:pic>
      <xdr:nvPicPr>
        <xdr:cNvPr id="418" name="图片 4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8858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76200</xdr:rowOff>
    </xdr:to>
    <xdr:pic>
      <xdr:nvPicPr>
        <xdr:cNvPr id="419" name="图片 4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039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76200</xdr:colOff>
      <xdr:row>51</xdr:row>
      <xdr:rowOff>76200</xdr:rowOff>
    </xdr:to>
    <xdr:pic>
      <xdr:nvPicPr>
        <xdr:cNvPr id="420" name="图片 4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220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76200</xdr:colOff>
      <xdr:row>52</xdr:row>
      <xdr:rowOff>76200</xdr:rowOff>
    </xdr:to>
    <xdr:pic>
      <xdr:nvPicPr>
        <xdr:cNvPr id="421" name="图片 4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401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76200</xdr:colOff>
      <xdr:row>53</xdr:row>
      <xdr:rowOff>76200</xdr:rowOff>
    </xdr:to>
    <xdr:pic>
      <xdr:nvPicPr>
        <xdr:cNvPr id="422" name="图片 4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582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76200</xdr:colOff>
      <xdr:row>54</xdr:row>
      <xdr:rowOff>76200</xdr:rowOff>
    </xdr:to>
    <xdr:pic>
      <xdr:nvPicPr>
        <xdr:cNvPr id="423" name="图片 4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763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76200</xdr:colOff>
      <xdr:row>55</xdr:row>
      <xdr:rowOff>76200</xdr:rowOff>
    </xdr:to>
    <xdr:pic>
      <xdr:nvPicPr>
        <xdr:cNvPr id="424" name="图片 4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9944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76200</xdr:colOff>
      <xdr:row>56</xdr:row>
      <xdr:rowOff>76200</xdr:rowOff>
    </xdr:to>
    <xdr:pic>
      <xdr:nvPicPr>
        <xdr:cNvPr id="425" name="图片 4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125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76200</xdr:colOff>
      <xdr:row>57</xdr:row>
      <xdr:rowOff>76200</xdr:rowOff>
    </xdr:to>
    <xdr:pic>
      <xdr:nvPicPr>
        <xdr:cNvPr id="426" name="图片 4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306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76200</xdr:colOff>
      <xdr:row>58</xdr:row>
      <xdr:rowOff>76200</xdr:rowOff>
    </xdr:to>
    <xdr:pic>
      <xdr:nvPicPr>
        <xdr:cNvPr id="427" name="图片 4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487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76200</xdr:colOff>
      <xdr:row>59</xdr:row>
      <xdr:rowOff>76200</xdr:rowOff>
    </xdr:to>
    <xdr:pic>
      <xdr:nvPicPr>
        <xdr:cNvPr id="428" name="图片 4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668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76200</xdr:colOff>
      <xdr:row>60</xdr:row>
      <xdr:rowOff>76200</xdr:rowOff>
    </xdr:to>
    <xdr:pic>
      <xdr:nvPicPr>
        <xdr:cNvPr id="429" name="图片 4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0848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61</xdr:row>
      <xdr:rowOff>76200</xdr:rowOff>
    </xdr:to>
    <xdr:pic>
      <xdr:nvPicPr>
        <xdr:cNvPr id="430" name="图片 4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029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76200</xdr:colOff>
      <xdr:row>62</xdr:row>
      <xdr:rowOff>76200</xdr:rowOff>
    </xdr:to>
    <xdr:pic>
      <xdr:nvPicPr>
        <xdr:cNvPr id="431" name="图片 4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210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76200</xdr:colOff>
      <xdr:row>63</xdr:row>
      <xdr:rowOff>76200</xdr:rowOff>
    </xdr:to>
    <xdr:pic>
      <xdr:nvPicPr>
        <xdr:cNvPr id="432" name="图片 4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391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76200</xdr:colOff>
      <xdr:row>64</xdr:row>
      <xdr:rowOff>76200</xdr:rowOff>
    </xdr:to>
    <xdr:pic>
      <xdr:nvPicPr>
        <xdr:cNvPr id="433" name="图片 4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572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76200</xdr:colOff>
      <xdr:row>65</xdr:row>
      <xdr:rowOff>76200</xdr:rowOff>
    </xdr:to>
    <xdr:pic>
      <xdr:nvPicPr>
        <xdr:cNvPr id="434" name="图片 4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753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76200</xdr:colOff>
      <xdr:row>66</xdr:row>
      <xdr:rowOff>76200</xdr:rowOff>
    </xdr:to>
    <xdr:pic>
      <xdr:nvPicPr>
        <xdr:cNvPr id="435" name="图片 4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1934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76200</xdr:colOff>
      <xdr:row>67</xdr:row>
      <xdr:rowOff>76200</xdr:rowOff>
    </xdr:to>
    <xdr:pic>
      <xdr:nvPicPr>
        <xdr:cNvPr id="436" name="图片 4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115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76200</xdr:colOff>
      <xdr:row>68</xdr:row>
      <xdr:rowOff>76200</xdr:rowOff>
    </xdr:to>
    <xdr:pic>
      <xdr:nvPicPr>
        <xdr:cNvPr id="437" name="图片 4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296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76200</xdr:colOff>
      <xdr:row>69</xdr:row>
      <xdr:rowOff>76200</xdr:rowOff>
    </xdr:to>
    <xdr:pic>
      <xdr:nvPicPr>
        <xdr:cNvPr id="438" name="图片 4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477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76200</xdr:colOff>
      <xdr:row>70</xdr:row>
      <xdr:rowOff>76200</xdr:rowOff>
    </xdr:to>
    <xdr:pic>
      <xdr:nvPicPr>
        <xdr:cNvPr id="439" name="图片 4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658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76200</xdr:colOff>
      <xdr:row>71</xdr:row>
      <xdr:rowOff>76200</xdr:rowOff>
    </xdr:to>
    <xdr:pic>
      <xdr:nvPicPr>
        <xdr:cNvPr id="440" name="图片 4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2839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76200</xdr:colOff>
      <xdr:row>72</xdr:row>
      <xdr:rowOff>76200</xdr:rowOff>
    </xdr:to>
    <xdr:pic>
      <xdr:nvPicPr>
        <xdr:cNvPr id="441" name="图片 4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020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76200</xdr:colOff>
      <xdr:row>73</xdr:row>
      <xdr:rowOff>76200</xdr:rowOff>
    </xdr:to>
    <xdr:pic>
      <xdr:nvPicPr>
        <xdr:cNvPr id="442" name="图片 4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2016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76200</xdr:colOff>
      <xdr:row>74</xdr:row>
      <xdr:rowOff>76200</xdr:rowOff>
    </xdr:to>
    <xdr:pic>
      <xdr:nvPicPr>
        <xdr:cNvPr id="443" name="图片 4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382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76200</xdr:colOff>
      <xdr:row>75</xdr:row>
      <xdr:rowOff>76200</xdr:rowOff>
    </xdr:to>
    <xdr:pic>
      <xdr:nvPicPr>
        <xdr:cNvPr id="444" name="图片 4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563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76200</xdr:colOff>
      <xdr:row>76</xdr:row>
      <xdr:rowOff>76200</xdr:rowOff>
    </xdr:to>
    <xdr:pic>
      <xdr:nvPicPr>
        <xdr:cNvPr id="445" name="图片 4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744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76200</xdr:colOff>
      <xdr:row>77</xdr:row>
      <xdr:rowOff>76200</xdr:rowOff>
    </xdr:to>
    <xdr:pic>
      <xdr:nvPicPr>
        <xdr:cNvPr id="446" name="图片 4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3925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76200</xdr:colOff>
      <xdr:row>78</xdr:row>
      <xdr:rowOff>76200</xdr:rowOff>
    </xdr:to>
    <xdr:pic>
      <xdr:nvPicPr>
        <xdr:cNvPr id="447" name="图片 4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106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76200</xdr:colOff>
      <xdr:row>79</xdr:row>
      <xdr:rowOff>76200</xdr:rowOff>
    </xdr:to>
    <xdr:pic>
      <xdr:nvPicPr>
        <xdr:cNvPr id="448" name="图片 4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287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76200</xdr:colOff>
      <xdr:row>80</xdr:row>
      <xdr:rowOff>76200</xdr:rowOff>
    </xdr:to>
    <xdr:pic>
      <xdr:nvPicPr>
        <xdr:cNvPr id="449" name="图片 4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468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76200</xdr:colOff>
      <xdr:row>81</xdr:row>
      <xdr:rowOff>76200</xdr:rowOff>
    </xdr:to>
    <xdr:pic>
      <xdr:nvPicPr>
        <xdr:cNvPr id="450" name="图片 4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649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76200</xdr:colOff>
      <xdr:row>82</xdr:row>
      <xdr:rowOff>76200</xdr:rowOff>
    </xdr:to>
    <xdr:pic>
      <xdr:nvPicPr>
        <xdr:cNvPr id="451" name="图片 4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4830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76200</xdr:colOff>
      <xdr:row>83</xdr:row>
      <xdr:rowOff>76200</xdr:rowOff>
    </xdr:to>
    <xdr:pic>
      <xdr:nvPicPr>
        <xdr:cNvPr id="452" name="图片 4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011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76200</xdr:colOff>
      <xdr:row>84</xdr:row>
      <xdr:rowOff>76200</xdr:rowOff>
    </xdr:to>
    <xdr:pic>
      <xdr:nvPicPr>
        <xdr:cNvPr id="453" name="图片 4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192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76200</xdr:colOff>
      <xdr:row>85</xdr:row>
      <xdr:rowOff>76200</xdr:rowOff>
    </xdr:to>
    <xdr:pic>
      <xdr:nvPicPr>
        <xdr:cNvPr id="454" name="图片 4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373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76200</xdr:colOff>
      <xdr:row>86</xdr:row>
      <xdr:rowOff>76200</xdr:rowOff>
    </xdr:to>
    <xdr:pic>
      <xdr:nvPicPr>
        <xdr:cNvPr id="455" name="图片 4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554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76200</xdr:colOff>
      <xdr:row>87</xdr:row>
      <xdr:rowOff>76200</xdr:rowOff>
    </xdr:to>
    <xdr:pic>
      <xdr:nvPicPr>
        <xdr:cNvPr id="456" name="图片 4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5735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76200</xdr:rowOff>
    </xdr:to>
    <xdr:pic>
      <xdr:nvPicPr>
        <xdr:cNvPr id="457" name="图片 4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097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76200</xdr:colOff>
      <xdr:row>90</xdr:row>
      <xdr:rowOff>76200</xdr:rowOff>
    </xdr:to>
    <xdr:pic>
      <xdr:nvPicPr>
        <xdr:cNvPr id="458" name="图片 4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278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76200</xdr:colOff>
      <xdr:row>91</xdr:row>
      <xdr:rowOff>76200</xdr:rowOff>
    </xdr:to>
    <xdr:pic>
      <xdr:nvPicPr>
        <xdr:cNvPr id="459" name="图片 4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459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76200</xdr:colOff>
      <xdr:row>92</xdr:row>
      <xdr:rowOff>76200</xdr:rowOff>
    </xdr:to>
    <xdr:pic>
      <xdr:nvPicPr>
        <xdr:cNvPr id="460" name="图片 4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640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76200</xdr:colOff>
      <xdr:row>93</xdr:row>
      <xdr:rowOff>76200</xdr:rowOff>
    </xdr:to>
    <xdr:pic>
      <xdr:nvPicPr>
        <xdr:cNvPr id="461" name="图片 4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6821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76200</xdr:colOff>
      <xdr:row>94</xdr:row>
      <xdr:rowOff>76200</xdr:rowOff>
    </xdr:to>
    <xdr:pic>
      <xdr:nvPicPr>
        <xdr:cNvPr id="462" name="图片 4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002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76200</xdr:colOff>
      <xdr:row>95</xdr:row>
      <xdr:rowOff>76200</xdr:rowOff>
    </xdr:to>
    <xdr:pic>
      <xdr:nvPicPr>
        <xdr:cNvPr id="463" name="图片 4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183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76200</xdr:colOff>
      <xdr:row>96</xdr:row>
      <xdr:rowOff>76200</xdr:rowOff>
    </xdr:to>
    <xdr:pic>
      <xdr:nvPicPr>
        <xdr:cNvPr id="464" name="图片 4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364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97</xdr:row>
      <xdr:rowOff>76200</xdr:rowOff>
    </xdr:to>
    <xdr:pic>
      <xdr:nvPicPr>
        <xdr:cNvPr id="465" name="图片 4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545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76200</xdr:colOff>
      <xdr:row>98</xdr:row>
      <xdr:rowOff>76200</xdr:rowOff>
    </xdr:to>
    <xdr:pic>
      <xdr:nvPicPr>
        <xdr:cNvPr id="466" name="图片 4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726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76200</xdr:colOff>
      <xdr:row>99</xdr:row>
      <xdr:rowOff>76200</xdr:rowOff>
    </xdr:to>
    <xdr:pic>
      <xdr:nvPicPr>
        <xdr:cNvPr id="467" name="图片 4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7907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76200</xdr:colOff>
      <xdr:row>100</xdr:row>
      <xdr:rowOff>76200</xdr:rowOff>
    </xdr:to>
    <xdr:pic>
      <xdr:nvPicPr>
        <xdr:cNvPr id="468" name="图片 4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087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76200</xdr:colOff>
      <xdr:row>101</xdr:row>
      <xdr:rowOff>76200</xdr:rowOff>
    </xdr:to>
    <xdr:pic>
      <xdr:nvPicPr>
        <xdr:cNvPr id="469" name="图片 4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268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76200</xdr:colOff>
      <xdr:row>102</xdr:row>
      <xdr:rowOff>76200</xdr:rowOff>
    </xdr:to>
    <xdr:pic>
      <xdr:nvPicPr>
        <xdr:cNvPr id="470" name="图片 4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449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76200</xdr:colOff>
      <xdr:row>103</xdr:row>
      <xdr:rowOff>76200</xdr:rowOff>
    </xdr:to>
    <xdr:pic>
      <xdr:nvPicPr>
        <xdr:cNvPr id="471" name="图片 4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630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76200</xdr:colOff>
      <xdr:row>104</xdr:row>
      <xdr:rowOff>76200</xdr:rowOff>
    </xdr:to>
    <xdr:pic>
      <xdr:nvPicPr>
        <xdr:cNvPr id="472" name="图片 4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811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76200</xdr:colOff>
      <xdr:row>105</xdr:row>
      <xdr:rowOff>76200</xdr:rowOff>
    </xdr:to>
    <xdr:pic>
      <xdr:nvPicPr>
        <xdr:cNvPr id="473" name="图片 4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8992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76200</xdr:colOff>
      <xdr:row>106</xdr:row>
      <xdr:rowOff>76200</xdr:rowOff>
    </xdr:to>
    <xdr:pic>
      <xdr:nvPicPr>
        <xdr:cNvPr id="474" name="图片 4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173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76200</xdr:colOff>
      <xdr:row>107</xdr:row>
      <xdr:rowOff>76200</xdr:rowOff>
    </xdr:to>
    <xdr:pic>
      <xdr:nvPicPr>
        <xdr:cNvPr id="475" name="图片 4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354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76200</xdr:colOff>
      <xdr:row>108</xdr:row>
      <xdr:rowOff>76200</xdr:rowOff>
    </xdr:to>
    <xdr:pic>
      <xdr:nvPicPr>
        <xdr:cNvPr id="476" name="图片 4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535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76200</xdr:colOff>
      <xdr:row>109</xdr:row>
      <xdr:rowOff>76200</xdr:rowOff>
    </xdr:to>
    <xdr:pic>
      <xdr:nvPicPr>
        <xdr:cNvPr id="477" name="图片 4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716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76200</xdr:colOff>
      <xdr:row>110</xdr:row>
      <xdr:rowOff>76200</xdr:rowOff>
    </xdr:to>
    <xdr:pic>
      <xdr:nvPicPr>
        <xdr:cNvPr id="478" name="图片 4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19897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76200</xdr:colOff>
      <xdr:row>111</xdr:row>
      <xdr:rowOff>76200</xdr:rowOff>
    </xdr:to>
    <xdr:pic>
      <xdr:nvPicPr>
        <xdr:cNvPr id="479" name="图片 4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078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76200</xdr:colOff>
      <xdr:row>112</xdr:row>
      <xdr:rowOff>76200</xdr:rowOff>
    </xdr:to>
    <xdr:pic>
      <xdr:nvPicPr>
        <xdr:cNvPr id="480" name="图片 4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259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76200</xdr:colOff>
      <xdr:row>113</xdr:row>
      <xdr:rowOff>76200</xdr:rowOff>
    </xdr:to>
    <xdr:pic>
      <xdr:nvPicPr>
        <xdr:cNvPr id="481" name="图片 4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4406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76200</xdr:colOff>
      <xdr:row>114</xdr:row>
      <xdr:rowOff>76200</xdr:rowOff>
    </xdr:to>
    <xdr:pic>
      <xdr:nvPicPr>
        <xdr:cNvPr id="482" name="图片 4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621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76200</xdr:colOff>
      <xdr:row>115</xdr:row>
      <xdr:rowOff>76200</xdr:rowOff>
    </xdr:to>
    <xdr:pic>
      <xdr:nvPicPr>
        <xdr:cNvPr id="483" name="图片 4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802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76200</xdr:colOff>
      <xdr:row>116</xdr:row>
      <xdr:rowOff>76200</xdr:rowOff>
    </xdr:to>
    <xdr:pic>
      <xdr:nvPicPr>
        <xdr:cNvPr id="484" name="图片 4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0983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76200</xdr:colOff>
      <xdr:row>117</xdr:row>
      <xdr:rowOff>76200</xdr:rowOff>
    </xdr:to>
    <xdr:pic>
      <xdr:nvPicPr>
        <xdr:cNvPr id="485" name="图片 4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164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76200</xdr:colOff>
      <xdr:row>118</xdr:row>
      <xdr:rowOff>76200</xdr:rowOff>
    </xdr:to>
    <xdr:pic>
      <xdr:nvPicPr>
        <xdr:cNvPr id="486" name="图片 4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345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76200</xdr:colOff>
      <xdr:row>119</xdr:row>
      <xdr:rowOff>76200</xdr:rowOff>
    </xdr:to>
    <xdr:pic>
      <xdr:nvPicPr>
        <xdr:cNvPr id="487" name="图片 4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526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76200</xdr:colOff>
      <xdr:row>120</xdr:row>
      <xdr:rowOff>76200</xdr:rowOff>
    </xdr:to>
    <xdr:pic>
      <xdr:nvPicPr>
        <xdr:cNvPr id="488" name="图片 4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707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76200</xdr:colOff>
      <xdr:row>121</xdr:row>
      <xdr:rowOff>76200</xdr:rowOff>
    </xdr:to>
    <xdr:pic>
      <xdr:nvPicPr>
        <xdr:cNvPr id="489" name="图片 4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1888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76200</xdr:colOff>
      <xdr:row>122</xdr:row>
      <xdr:rowOff>76200</xdr:rowOff>
    </xdr:to>
    <xdr:pic>
      <xdr:nvPicPr>
        <xdr:cNvPr id="490" name="图片 4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069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76200</xdr:colOff>
      <xdr:row>123</xdr:row>
      <xdr:rowOff>76200</xdr:rowOff>
    </xdr:to>
    <xdr:pic>
      <xdr:nvPicPr>
        <xdr:cNvPr id="491" name="图片 4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250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76200</xdr:colOff>
      <xdr:row>124</xdr:row>
      <xdr:rowOff>76200</xdr:rowOff>
    </xdr:to>
    <xdr:pic>
      <xdr:nvPicPr>
        <xdr:cNvPr id="492" name="图片 4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431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76200</xdr:colOff>
      <xdr:row>125</xdr:row>
      <xdr:rowOff>76200</xdr:rowOff>
    </xdr:to>
    <xdr:pic>
      <xdr:nvPicPr>
        <xdr:cNvPr id="493" name="图片 4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612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76200</xdr:colOff>
      <xdr:row>126</xdr:row>
      <xdr:rowOff>76200</xdr:rowOff>
    </xdr:to>
    <xdr:pic>
      <xdr:nvPicPr>
        <xdr:cNvPr id="494" name="图片 4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793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76200</xdr:colOff>
      <xdr:row>127</xdr:row>
      <xdr:rowOff>76200</xdr:rowOff>
    </xdr:to>
    <xdr:pic>
      <xdr:nvPicPr>
        <xdr:cNvPr id="495" name="图片 4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2974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76200</xdr:colOff>
      <xdr:row>128</xdr:row>
      <xdr:rowOff>76200</xdr:rowOff>
    </xdr:to>
    <xdr:pic>
      <xdr:nvPicPr>
        <xdr:cNvPr id="496" name="图片 4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3155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76200</xdr:colOff>
      <xdr:row>129</xdr:row>
      <xdr:rowOff>76200</xdr:rowOff>
    </xdr:to>
    <xdr:pic>
      <xdr:nvPicPr>
        <xdr:cNvPr id="497" name="图片 4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3336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76200</xdr:colOff>
      <xdr:row>130</xdr:row>
      <xdr:rowOff>76200</xdr:rowOff>
    </xdr:to>
    <xdr:pic>
      <xdr:nvPicPr>
        <xdr:cNvPr id="498" name="图片 4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3517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76200</xdr:colOff>
      <xdr:row>132</xdr:row>
      <xdr:rowOff>76200</xdr:rowOff>
    </xdr:to>
    <xdr:pic>
      <xdr:nvPicPr>
        <xdr:cNvPr id="499" name="图片 4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3879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76200</xdr:colOff>
      <xdr:row>133</xdr:row>
      <xdr:rowOff>76200</xdr:rowOff>
    </xdr:to>
    <xdr:pic>
      <xdr:nvPicPr>
        <xdr:cNvPr id="500" name="图片 4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4060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76200</xdr:colOff>
      <xdr:row>134</xdr:row>
      <xdr:rowOff>76200</xdr:rowOff>
    </xdr:to>
    <xdr:pic>
      <xdr:nvPicPr>
        <xdr:cNvPr id="501" name="图片 5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42411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76200</xdr:colOff>
      <xdr:row>135</xdr:row>
      <xdr:rowOff>76200</xdr:rowOff>
    </xdr:to>
    <xdr:pic>
      <xdr:nvPicPr>
        <xdr:cNvPr id="502" name="图片 5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44221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76200</xdr:colOff>
      <xdr:row>136</xdr:row>
      <xdr:rowOff>76200</xdr:rowOff>
    </xdr:to>
    <xdr:pic>
      <xdr:nvPicPr>
        <xdr:cNvPr id="503" name="图片 5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46030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76200</xdr:colOff>
      <xdr:row>137</xdr:row>
      <xdr:rowOff>76200</xdr:rowOff>
    </xdr:to>
    <xdr:pic>
      <xdr:nvPicPr>
        <xdr:cNvPr id="504" name="图片 5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47840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76200</xdr:colOff>
      <xdr:row>138</xdr:row>
      <xdr:rowOff>76200</xdr:rowOff>
    </xdr:to>
    <xdr:pic>
      <xdr:nvPicPr>
        <xdr:cNvPr id="505" name="图片 5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49650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76200</xdr:colOff>
      <xdr:row>139</xdr:row>
      <xdr:rowOff>76200</xdr:rowOff>
    </xdr:to>
    <xdr:pic>
      <xdr:nvPicPr>
        <xdr:cNvPr id="506" name="图片 5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51460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76200</xdr:colOff>
      <xdr:row>140</xdr:row>
      <xdr:rowOff>76200</xdr:rowOff>
    </xdr:to>
    <xdr:pic>
      <xdr:nvPicPr>
        <xdr:cNvPr id="507" name="图片 5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53269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76200</xdr:colOff>
      <xdr:row>141</xdr:row>
      <xdr:rowOff>76200</xdr:rowOff>
    </xdr:to>
    <xdr:pic>
      <xdr:nvPicPr>
        <xdr:cNvPr id="508" name="图片 5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55079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76200</xdr:colOff>
      <xdr:row>142</xdr:row>
      <xdr:rowOff>76200</xdr:rowOff>
    </xdr:to>
    <xdr:pic>
      <xdr:nvPicPr>
        <xdr:cNvPr id="509" name="图片 5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56889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76200</xdr:colOff>
      <xdr:row>143</xdr:row>
      <xdr:rowOff>76200</xdr:rowOff>
    </xdr:to>
    <xdr:pic>
      <xdr:nvPicPr>
        <xdr:cNvPr id="510" name="图片 5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58699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76200</xdr:colOff>
      <xdr:row>144</xdr:row>
      <xdr:rowOff>76200</xdr:rowOff>
    </xdr:to>
    <xdr:pic>
      <xdr:nvPicPr>
        <xdr:cNvPr id="511" name="图片 5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60508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76200</xdr:colOff>
      <xdr:row>145</xdr:row>
      <xdr:rowOff>76200</xdr:rowOff>
    </xdr:to>
    <xdr:pic>
      <xdr:nvPicPr>
        <xdr:cNvPr id="512" name="图片 5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62318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76200</xdr:colOff>
      <xdr:row>146</xdr:row>
      <xdr:rowOff>76200</xdr:rowOff>
    </xdr:to>
    <xdr:pic>
      <xdr:nvPicPr>
        <xdr:cNvPr id="513" name="图片 5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64128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76200</xdr:colOff>
      <xdr:row>147</xdr:row>
      <xdr:rowOff>76200</xdr:rowOff>
    </xdr:to>
    <xdr:pic>
      <xdr:nvPicPr>
        <xdr:cNvPr id="514" name="图片 5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65938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76200</xdr:colOff>
      <xdr:row>148</xdr:row>
      <xdr:rowOff>76200</xdr:rowOff>
    </xdr:to>
    <xdr:pic>
      <xdr:nvPicPr>
        <xdr:cNvPr id="515" name="图片 5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67747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76200</xdr:colOff>
      <xdr:row>149</xdr:row>
      <xdr:rowOff>76200</xdr:rowOff>
    </xdr:to>
    <xdr:pic>
      <xdr:nvPicPr>
        <xdr:cNvPr id="516" name="图片 5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69557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76200</xdr:colOff>
      <xdr:row>150</xdr:row>
      <xdr:rowOff>76200</xdr:rowOff>
    </xdr:to>
    <xdr:pic>
      <xdr:nvPicPr>
        <xdr:cNvPr id="517" name="图片 5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71367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76200</xdr:colOff>
      <xdr:row>151</xdr:row>
      <xdr:rowOff>76200</xdr:rowOff>
    </xdr:to>
    <xdr:pic>
      <xdr:nvPicPr>
        <xdr:cNvPr id="518" name="图片 5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73177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76200</xdr:colOff>
      <xdr:row>152</xdr:row>
      <xdr:rowOff>76200</xdr:rowOff>
    </xdr:to>
    <xdr:pic>
      <xdr:nvPicPr>
        <xdr:cNvPr id="519" name="图片 5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74986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76200</xdr:colOff>
      <xdr:row>153</xdr:row>
      <xdr:rowOff>76200</xdr:rowOff>
    </xdr:to>
    <xdr:pic>
      <xdr:nvPicPr>
        <xdr:cNvPr id="520" name="图片 5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76796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76200</xdr:colOff>
      <xdr:row>154</xdr:row>
      <xdr:rowOff>76200</xdr:rowOff>
    </xdr:to>
    <xdr:pic>
      <xdr:nvPicPr>
        <xdr:cNvPr id="521" name="图片 5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78606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76200</xdr:colOff>
      <xdr:row>155</xdr:row>
      <xdr:rowOff>76200</xdr:rowOff>
    </xdr:to>
    <xdr:pic>
      <xdr:nvPicPr>
        <xdr:cNvPr id="522" name="图片 5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80416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76200</xdr:colOff>
      <xdr:row>156</xdr:row>
      <xdr:rowOff>76200</xdr:rowOff>
    </xdr:to>
    <xdr:pic>
      <xdr:nvPicPr>
        <xdr:cNvPr id="523" name="图片 5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82225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76200</xdr:colOff>
      <xdr:row>157</xdr:row>
      <xdr:rowOff>76200</xdr:rowOff>
    </xdr:to>
    <xdr:pic>
      <xdr:nvPicPr>
        <xdr:cNvPr id="524" name="图片 5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84035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76200</xdr:colOff>
      <xdr:row>158</xdr:row>
      <xdr:rowOff>76200</xdr:rowOff>
    </xdr:to>
    <xdr:pic>
      <xdr:nvPicPr>
        <xdr:cNvPr id="525" name="图片 5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85845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76200</xdr:colOff>
      <xdr:row>159</xdr:row>
      <xdr:rowOff>76200</xdr:rowOff>
    </xdr:to>
    <xdr:pic>
      <xdr:nvPicPr>
        <xdr:cNvPr id="526" name="图片 5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87655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76200</xdr:colOff>
      <xdr:row>160</xdr:row>
      <xdr:rowOff>76200</xdr:rowOff>
    </xdr:to>
    <xdr:pic>
      <xdr:nvPicPr>
        <xdr:cNvPr id="527" name="图片 5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89464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76200</xdr:colOff>
      <xdr:row>161</xdr:row>
      <xdr:rowOff>76200</xdr:rowOff>
    </xdr:to>
    <xdr:pic>
      <xdr:nvPicPr>
        <xdr:cNvPr id="528" name="图片 5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91274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76200</xdr:colOff>
      <xdr:row>162</xdr:row>
      <xdr:rowOff>76200</xdr:rowOff>
    </xdr:to>
    <xdr:pic>
      <xdr:nvPicPr>
        <xdr:cNvPr id="529" name="图片 5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93084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76200</xdr:colOff>
      <xdr:row>163</xdr:row>
      <xdr:rowOff>76200</xdr:rowOff>
    </xdr:to>
    <xdr:pic>
      <xdr:nvPicPr>
        <xdr:cNvPr id="530" name="图片 5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94894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76200</xdr:colOff>
      <xdr:row>164</xdr:row>
      <xdr:rowOff>76200</xdr:rowOff>
    </xdr:to>
    <xdr:pic>
      <xdr:nvPicPr>
        <xdr:cNvPr id="531" name="图片 5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96703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76200</xdr:colOff>
      <xdr:row>165</xdr:row>
      <xdr:rowOff>76200</xdr:rowOff>
    </xdr:to>
    <xdr:pic>
      <xdr:nvPicPr>
        <xdr:cNvPr id="532" name="图片 5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298513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76200</xdr:colOff>
      <xdr:row>166</xdr:row>
      <xdr:rowOff>76200</xdr:rowOff>
    </xdr:to>
    <xdr:pic>
      <xdr:nvPicPr>
        <xdr:cNvPr id="533" name="图片 5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00323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76200</xdr:colOff>
      <xdr:row>167</xdr:row>
      <xdr:rowOff>76200</xdr:rowOff>
    </xdr:to>
    <xdr:pic>
      <xdr:nvPicPr>
        <xdr:cNvPr id="534" name="图片 5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02133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76200</xdr:colOff>
      <xdr:row>168</xdr:row>
      <xdr:rowOff>76200</xdr:rowOff>
    </xdr:to>
    <xdr:pic>
      <xdr:nvPicPr>
        <xdr:cNvPr id="535" name="图片 5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03942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76200</xdr:colOff>
      <xdr:row>169</xdr:row>
      <xdr:rowOff>76200</xdr:rowOff>
    </xdr:to>
    <xdr:pic>
      <xdr:nvPicPr>
        <xdr:cNvPr id="536" name="图片 5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05752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76200</xdr:colOff>
      <xdr:row>170</xdr:row>
      <xdr:rowOff>76200</xdr:rowOff>
    </xdr:to>
    <xdr:pic>
      <xdr:nvPicPr>
        <xdr:cNvPr id="537" name="图片 5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075622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76200</xdr:colOff>
      <xdr:row>171</xdr:row>
      <xdr:rowOff>76200</xdr:rowOff>
    </xdr:to>
    <xdr:pic>
      <xdr:nvPicPr>
        <xdr:cNvPr id="538" name="图片 5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093720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76200</xdr:colOff>
      <xdr:row>172</xdr:row>
      <xdr:rowOff>76200</xdr:rowOff>
    </xdr:to>
    <xdr:pic>
      <xdr:nvPicPr>
        <xdr:cNvPr id="539" name="图片 5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1118175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76200</xdr:colOff>
      <xdr:row>173</xdr:row>
      <xdr:rowOff>76200</xdr:rowOff>
    </xdr:to>
    <xdr:pic>
      <xdr:nvPicPr>
        <xdr:cNvPr id="540" name="图片 5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334260" y="31299150"/>
          <a:ext cx="76200" cy="76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view="pageBreakPreview" zoomScaleNormal="100" workbookViewId="0">
      <selection activeCell="A1" sqref="A1:D1"/>
    </sheetView>
  </sheetViews>
  <sheetFormatPr defaultColWidth="9.81666666666667" defaultRowHeight="14.25" outlineLevelCol="3"/>
  <cols>
    <col min="1" max="1" width="8.875" style="11" customWidth="1"/>
    <col min="2" max="2" width="26.125" style="14" customWidth="1"/>
    <col min="3" max="3" width="24.5" style="16" customWidth="1"/>
    <col min="4" max="4" width="19.375" style="141" customWidth="1"/>
    <col min="5" max="16384" width="9.81666666666667" style="11"/>
  </cols>
  <sheetData>
    <row r="1" s="11" customFormat="1" ht="47" customHeight="1" spans="1:4">
      <c r="A1" s="17" t="s">
        <v>0</v>
      </c>
      <c r="B1" s="14"/>
      <c r="C1" s="18"/>
      <c r="D1" s="141"/>
    </row>
    <row r="2" s="11" customFormat="1" ht="20" customHeight="1" spans="1:4">
      <c r="A2" s="141"/>
      <c r="B2" s="141"/>
      <c r="C2" s="141"/>
      <c r="D2" s="141"/>
    </row>
    <row r="3" s="12" customFormat="1" ht="28" customHeight="1" spans="1:4">
      <c r="A3" s="142" t="s">
        <v>1</v>
      </c>
      <c r="B3" s="143" t="s">
        <v>2</v>
      </c>
      <c r="C3" s="38" t="s">
        <v>3</v>
      </c>
      <c r="D3" s="144" t="s">
        <v>4</v>
      </c>
    </row>
    <row r="4" s="12" customFormat="1" ht="30" customHeight="1" spans="1:4">
      <c r="A4" s="142">
        <v>1</v>
      </c>
      <c r="B4" s="145" t="s">
        <v>5</v>
      </c>
      <c r="C4" s="146"/>
      <c r="D4" s="147" t="s">
        <v>6</v>
      </c>
    </row>
    <row r="5" s="11" customFormat="1" ht="30" customHeight="1" spans="1:4">
      <c r="A5" s="142">
        <v>2</v>
      </c>
      <c r="B5" s="143" t="s">
        <v>7</v>
      </c>
      <c r="C5" s="146"/>
      <c r="D5" s="147" t="s">
        <v>6</v>
      </c>
    </row>
    <row r="6" s="11" customFormat="1" ht="30" customHeight="1" spans="1:4">
      <c r="A6" s="142">
        <v>3</v>
      </c>
      <c r="B6" s="143" t="s">
        <v>8</v>
      </c>
      <c r="C6" s="146"/>
      <c r="D6" s="147" t="s">
        <v>6</v>
      </c>
    </row>
    <row r="7" s="11" customFormat="1" ht="30" customHeight="1" spans="1:4">
      <c r="A7" s="142">
        <v>4</v>
      </c>
      <c r="B7" s="143" t="s">
        <v>9</v>
      </c>
      <c r="C7" s="146"/>
      <c r="D7" s="147" t="s">
        <v>6</v>
      </c>
    </row>
    <row r="8" s="11" customFormat="1" ht="30" customHeight="1" spans="1:4">
      <c r="A8" s="142">
        <v>5</v>
      </c>
      <c r="B8" s="143" t="s">
        <v>10</v>
      </c>
      <c r="C8" s="146"/>
      <c r="D8" s="147" t="s">
        <v>6</v>
      </c>
    </row>
    <row r="9" s="11" customFormat="1" ht="30" customHeight="1" spans="1:4">
      <c r="A9" s="142">
        <v>6</v>
      </c>
      <c r="B9" s="143" t="s">
        <v>11</v>
      </c>
      <c r="C9" s="146"/>
      <c r="D9" s="147" t="s">
        <v>6</v>
      </c>
    </row>
    <row r="10" s="11" customFormat="1" ht="30" customHeight="1" spans="1:4">
      <c r="A10" s="142">
        <v>7</v>
      </c>
      <c r="B10" s="143" t="s">
        <v>12</v>
      </c>
      <c r="C10" s="146"/>
      <c r="D10" s="147" t="s">
        <v>6</v>
      </c>
    </row>
    <row r="11" s="11" customFormat="1" ht="30" customHeight="1" spans="1:4">
      <c r="A11" s="142">
        <v>8</v>
      </c>
      <c r="B11" s="143" t="s">
        <v>13</v>
      </c>
      <c r="C11" s="146"/>
      <c r="D11" s="147" t="s">
        <v>6</v>
      </c>
    </row>
    <row r="12" s="11" customFormat="1" ht="30" customHeight="1" spans="1:4">
      <c r="A12" s="142">
        <v>9</v>
      </c>
      <c r="B12" s="143" t="s">
        <v>14</v>
      </c>
      <c r="C12" s="146"/>
      <c r="D12" s="147" t="s">
        <v>6</v>
      </c>
    </row>
    <row r="13" s="11" customFormat="1" ht="30" customHeight="1" spans="1:4">
      <c r="A13" s="142">
        <v>10</v>
      </c>
      <c r="B13" s="143" t="s">
        <v>15</v>
      </c>
      <c r="C13" s="146"/>
      <c r="D13" s="147" t="s">
        <v>6</v>
      </c>
    </row>
    <row r="14" s="11" customFormat="1" ht="30" customHeight="1" spans="1:4">
      <c r="A14" s="142">
        <v>11</v>
      </c>
      <c r="B14" s="143" t="s">
        <v>16</v>
      </c>
      <c r="C14" s="146"/>
      <c r="D14" s="147" t="s">
        <v>6</v>
      </c>
    </row>
    <row r="15" s="11" customFormat="1" ht="30" customHeight="1" spans="1:4">
      <c r="A15" s="142">
        <v>12</v>
      </c>
      <c r="B15" s="143" t="s">
        <v>17</v>
      </c>
      <c r="C15" s="146"/>
      <c r="D15" s="147" t="s">
        <v>6</v>
      </c>
    </row>
    <row r="16" s="11" customFormat="1" ht="30" customHeight="1" spans="1:4">
      <c r="A16" s="142">
        <v>13</v>
      </c>
      <c r="B16" s="143" t="s">
        <v>18</v>
      </c>
      <c r="C16" s="146"/>
      <c r="D16" s="147" t="s">
        <v>6</v>
      </c>
    </row>
    <row r="17" ht="30" customHeight="1" spans="1:4">
      <c r="A17" s="142">
        <v>14</v>
      </c>
      <c r="B17" s="143" t="s">
        <v>19</v>
      </c>
      <c r="C17" s="146"/>
      <c r="D17" s="147"/>
    </row>
    <row r="18" ht="30" customHeight="1" spans="1:4">
      <c r="A18" s="142">
        <v>15</v>
      </c>
      <c r="B18" s="143" t="s">
        <v>20</v>
      </c>
      <c r="C18" s="146"/>
      <c r="D18" s="147" t="s">
        <v>6</v>
      </c>
    </row>
    <row r="19" ht="30" customHeight="1" spans="1:4">
      <c r="A19" s="142">
        <v>16</v>
      </c>
      <c r="B19" s="143" t="s">
        <v>21</v>
      </c>
      <c r="C19" s="146"/>
      <c r="D19" s="147" t="s">
        <v>6</v>
      </c>
    </row>
    <row r="20" ht="30" customHeight="1" spans="1:4">
      <c r="A20" s="142">
        <v>17</v>
      </c>
      <c r="B20" s="143" t="s">
        <v>22</v>
      </c>
      <c r="C20" s="146"/>
      <c r="D20" s="147" t="s">
        <v>6</v>
      </c>
    </row>
    <row r="21" ht="30" customHeight="1" spans="1:4">
      <c r="A21" s="142">
        <v>18</v>
      </c>
      <c r="B21" s="143" t="s">
        <v>23</v>
      </c>
      <c r="C21" s="146"/>
      <c r="D21" s="147"/>
    </row>
    <row r="22" ht="30" customHeight="1" spans="1:4">
      <c r="A22" s="142">
        <v>19</v>
      </c>
      <c r="B22" s="143" t="s">
        <v>24</v>
      </c>
      <c r="C22" s="146"/>
      <c r="D22" s="147"/>
    </row>
    <row r="23" ht="30" customHeight="1" spans="1:4">
      <c r="A23" s="142">
        <v>20</v>
      </c>
      <c r="B23" s="143" t="s">
        <v>25</v>
      </c>
      <c r="C23" s="146"/>
      <c r="D23" s="147" t="s">
        <v>6</v>
      </c>
    </row>
    <row r="24" ht="30" customHeight="1" spans="1:4">
      <c r="A24" s="142">
        <v>21</v>
      </c>
      <c r="B24" s="143" t="s">
        <v>26</v>
      </c>
      <c r="C24" s="146"/>
      <c r="D24" s="147" t="s">
        <v>6</v>
      </c>
    </row>
    <row r="25" ht="30" customHeight="1" spans="1:4">
      <c r="A25" s="142">
        <v>22</v>
      </c>
      <c r="B25" s="148" t="s">
        <v>27</v>
      </c>
      <c r="C25" s="146"/>
      <c r="D25" s="147"/>
    </row>
    <row r="26" ht="30" customHeight="1" spans="1:4">
      <c r="A26" s="142">
        <v>23</v>
      </c>
      <c r="B26" s="148" t="s">
        <v>28</v>
      </c>
      <c r="C26" s="146"/>
      <c r="D26" s="147"/>
    </row>
    <row r="27" ht="36" customHeight="1" spans="1:4">
      <c r="A27" s="149" t="s">
        <v>29</v>
      </c>
      <c r="B27" s="150"/>
      <c r="C27" s="146">
        <f>SUM(C4:C26)</f>
        <v>0</v>
      </c>
      <c r="D27" s="147" t="s">
        <v>6</v>
      </c>
    </row>
    <row r="35" s="11" customFormat="1" spans="2:4">
      <c r="B35" s="14"/>
      <c r="C35" s="16"/>
      <c r="D35" s="141"/>
    </row>
    <row r="57" s="11" customFormat="1" spans="2:4">
      <c r="B57" s="14"/>
      <c r="C57" s="16"/>
      <c r="D57" s="141"/>
    </row>
  </sheetData>
  <mergeCells count="3">
    <mergeCell ref="A1:D1"/>
    <mergeCell ref="A2:D2"/>
    <mergeCell ref="A27:B27"/>
  </mergeCells>
  <pageMargins left="0.75" right="0.75" top="1" bottom="1" header="0.5" footer="0.5"/>
  <pageSetup paperSize="9" scale="83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1" customHeight="1" spans="1:11">
      <c r="A1" s="50" t="s">
        <v>220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1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30" customHeight="1" spans="1:11">
      <c r="A4" s="83" t="s">
        <v>221</v>
      </c>
      <c r="B4" s="84" t="s">
        <v>222</v>
      </c>
      <c r="C4" s="58" t="s">
        <v>223</v>
      </c>
      <c r="D4" s="59">
        <v>42179</v>
      </c>
      <c r="E4" s="60" t="s">
        <v>59</v>
      </c>
      <c r="F4" s="101">
        <v>1</v>
      </c>
      <c r="G4" s="40"/>
      <c r="H4" s="62"/>
      <c r="I4" s="62" t="s">
        <v>6</v>
      </c>
      <c r="J4" s="82"/>
      <c r="K4" s="82"/>
    </row>
    <row r="5" customFormat="1" ht="30" customHeight="1" spans="1:11">
      <c r="A5" s="85"/>
      <c r="B5" s="86"/>
      <c r="C5" s="58" t="s">
        <v>224</v>
      </c>
      <c r="D5" s="64"/>
      <c r="E5" s="65" t="s">
        <v>41</v>
      </c>
      <c r="F5" s="107">
        <v>0.175</v>
      </c>
      <c r="G5" s="65"/>
      <c r="H5" s="62"/>
      <c r="I5" s="62" t="s">
        <v>6</v>
      </c>
      <c r="J5" s="49"/>
      <c r="K5" s="49"/>
    </row>
    <row r="6" customFormat="1" ht="30" customHeight="1" spans="1:11">
      <c r="A6" s="85"/>
      <c r="B6" s="86"/>
      <c r="C6" s="58" t="s">
        <v>225</v>
      </c>
      <c r="D6" s="64"/>
      <c r="E6" s="67" t="s">
        <v>41</v>
      </c>
      <c r="F6" s="68">
        <f>ROUND(1.5*2.2*0.8*7.93/1000,2)</f>
        <v>0.02</v>
      </c>
      <c r="G6" s="67"/>
      <c r="H6" s="62"/>
      <c r="I6" s="62" t="s">
        <v>6</v>
      </c>
      <c r="J6" s="49"/>
      <c r="K6" s="49"/>
    </row>
    <row r="7" customFormat="1" ht="30" customHeight="1" spans="1:11">
      <c r="A7" s="85"/>
      <c r="B7" s="86"/>
      <c r="C7" s="58" t="s">
        <v>226</v>
      </c>
      <c r="D7" s="64"/>
      <c r="E7" s="67" t="s">
        <v>43</v>
      </c>
      <c r="F7" s="68">
        <v>2</v>
      </c>
      <c r="G7" s="67"/>
      <c r="H7" s="62"/>
      <c r="I7" s="62" t="s">
        <v>6</v>
      </c>
      <c r="J7" s="49"/>
      <c r="K7" s="49"/>
    </row>
    <row r="8" customFormat="1" ht="30" customHeight="1" spans="1:11">
      <c r="A8" s="85"/>
      <c r="B8" s="86"/>
      <c r="C8" s="58" t="s">
        <v>227</v>
      </c>
      <c r="D8" s="64"/>
      <c r="E8" s="67" t="s">
        <v>46</v>
      </c>
      <c r="F8" s="68">
        <v>1</v>
      </c>
      <c r="G8" s="67"/>
      <c r="H8" s="62"/>
      <c r="I8" s="62" t="s">
        <v>6</v>
      </c>
      <c r="J8" s="49"/>
      <c r="K8" s="49"/>
    </row>
    <row r="9" customFormat="1" ht="30" customHeight="1" spans="1:11">
      <c r="A9" s="85"/>
      <c r="B9" s="86"/>
      <c r="C9" s="58" t="s">
        <v>228</v>
      </c>
      <c r="D9" s="64"/>
      <c r="E9" s="67" t="s">
        <v>77</v>
      </c>
      <c r="F9" s="68">
        <v>1</v>
      </c>
      <c r="G9" s="67"/>
      <c r="H9" s="62"/>
      <c r="I9" s="62" t="s">
        <v>6</v>
      </c>
      <c r="J9" s="49"/>
      <c r="K9" s="49"/>
    </row>
    <row r="10" customFormat="1" ht="30" customHeight="1" spans="1:11">
      <c r="A10" s="85"/>
      <c r="B10" s="86"/>
      <c r="C10" s="58" t="s">
        <v>229</v>
      </c>
      <c r="D10" s="64"/>
      <c r="E10" s="67" t="s">
        <v>46</v>
      </c>
      <c r="F10" s="68">
        <v>1</v>
      </c>
      <c r="G10" s="67"/>
      <c r="H10" s="62"/>
      <c r="I10" s="62" t="s">
        <v>6</v>
      </c>
      <c r="J10" s="49"/>
      <c r="K10" s="49"/>
    </row>
    <row r="11" customFormat="1" ht="30" customHeight="1" spans="1:11">
      <c r="A11" s="85"/>
      <c r="B11" s="86"/>
      <c r="C11" s="58" t="s">
        <v>230</v>
      </c>
      <c r="D11" s="64"/>
      <c r="E11" s="67" t="s">
        <v>46</v>
      </c>
      <c r="F11" s="100">
        <v>1</v>
      </c>
      <c r="G11" s="67"/>
      <c r="H11" s="62"/>
      <c r="I11" s="62"/>
      <c r="J11" s="49"/>
      <c r="K11" s="49"/>
    </row>
    <row r="12" customFormat="1" ht="30" customHeight="1" spans="1:11">
      <c r="A12" s="85"/>
      <c r="B12" s="86"/>
      <c r="C12" s="58" t="s">
        <v>231</v>
      </c>
      <c r="D12" s="64"/>
      <c r="E12" s="67" t="s">
        <v>46</v>
      </c>
      <c r="F12" s="47">
        <v>1</v>
      </c>
      <c r="G12" s="68"/>
      <c r="H12" s="62"/>
      <c r="I12" s="62" t="s">
        <v>6</v>
      </c>
      <c r="J12" s="49"/>
      <c r="K12" s="49"/>
    </row>
    <row r="13" customFormat="1" ht="30" customHeight="1" spans="1:11">
      <c r="A13" s="105"/>
      <c r="B13" s="106"/>
      <c r="C13" s="58" t="s">
        <v>232</v>
      </c>
      <c r="D13" s="104"/>
      <c r="E13" s="67" t="s">
        <v>46</v>
      </c>
      <c r="F13" s="68">
        <v>1</v>
      </c>
      <c r="G13" s="67"/>
      <c r="H13" s="62"/>
      <c r="I13" s="62" t="s">
        <v>6</v>
      </c>
      <c r="J13" s="49"/>
      <c r="K13" s="49"/>
    </row>
    <row r="14" customFormat="1" ht="30" customHeight="1" spans="1:11">
      <c r="A14" s="108"/>
      <c r="B14" s="109"/>
      <c r="C14" s="58" t="s">
        <v>60</v>
      </c>
      <c r="D14" s="110"/>
      <c r="E14" s="58" t="s">
        <v>46</v>
      </c>
      <c r="F14" s="58">
        <v>1</v>
      </c>
      <c r="G14" s="67"/>
      <c r="H14" s="62"/>
      <c r="I14" s="62"/>
      <c r="J14" s="49"/>
      <c r="K14" s="49"/>
    </row>
    <row r="15" customFormat="1" ht="30" customHeight="1" spans="1:11">
      <c r="A15" s="70" t="s">
        <v>29</v>
      </c>
      <c r="B15" s="71"/>
      <c r="C15" s="72" t="s">
        <v>6</v>
      </c>
      <c r="D15" s="72" t="s">
        <v>6</v>
      </c>
      <c r="E15" s="72" t="s">
        <v>6</v>
      </c>
      <c r="F15" s="69" t="s">
        <v>6</v>
      </c>
      <c r="G15" s="73" t="s">
        <v>6</v>
      </c>
      <c r="H15" s="62">
        <f>SUM(H4:H14)</f>
        <v>0</v>
      </c>
      <c r="I15" s="62" t="s">
        <v>6</v>
      </c>
      <c r="J15" s="49"/>
      <c r="K15" s="49"/>
    </row>
    <row r="27" customFormat="1" spans="1:11">
      <c r="A27" s="45"/>
      <c r="B27" s="45"/>
      <c r="C27" s="46"/>
      <c r="D27" s="74"/>
      <c r="E27" s="74"/>
      <c r="F27" s="75"/>
      <c r="G27" s="76"/>
      <c r="H27" s="77"/>
      <c r="I27" s="77"/>
      <c r="J27" s="87"/>
      <c r="K27" s="49"/>
    </row>
    <row r="28" customFormat="1" spans="1:11">
      <c r="A28" s="45"/>
      <c r="B28" s="45"/>
      <c r="C28" s="46"/>
      <c r="D28" s="78"/>
      <c r="E28" s="78"/>
      <c r="F28" s="79"/>
      <c r="G28" s="76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80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8"/>
      <c r="E44" s="78"/>
      <c r="F44" s="79"/>
      <c r="G44" s="76"/>
      <c r="H44" s="77"/>
      <c r="I44" s="77"/>
      <c r="J44" s="87"/>
      <c r="K44" s="49"/>
    </row>
    <row r="45" customFormat="1" spans="1:11">
      <c r="A45" s="45"/>
      <c r="B45" s="45"/>
      <c r="C45" s="46"/>
      <c r="D45" s="78"/>
      <c r="E45" s="78"/>
      <c r="F45" s="79"/>
      <c r="G45" s="76"/>
      <c r="H45" s="77"/>
      <c r="I45" s="77"/>
      <c r="J45" s="87"/>
      <c r="K45" s="49"/>
    </row>
    <row r="46" customFormat="1" spans="1:11">
      <c r="A46" s="45"/>
      <c r="B46" s="45"/>
      <c r="C46" s="46"/>
      <c r="D46" s="74"/>
      <c r="E46" s="78"/>
      <c r="F46" s="79"/>
      <c r="G46" s="76"/>
      <c r="H46" s="77"/>
      <c r="I46" s="77"/>
      <c r="J46" s="87"/>
      <c r="K46" s="49"/>
    </row>
    <row r="51" spans="4:4">
      <c r="D51" s="46">
        <f>(11900+12300)/2</f>
        <v>12100</v>
      </c>
    </row>
  </sheetData>
  <mergeCells count="5">
    <mergeCell ref="A15:B15"/>
    <mergeCell ref="A4:A13"/>
    <mergeCell ref="B4:B13"/>
    <mergeCell ref="D4:D13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view="pageBreakPreview" zoomScaleNormal="100" workbookViewId="0">
      <selection activeCell="E17" sqref="E17"/>
    </sheetView>
  </sheetViews>
  <sheetFormatPr defaultColWidth="9" defaultRowHeight="15"/>
  <cols>
    <col min="1" max="1" width="8.54166666666667" style="45" customWidth="1"/>
    <col min="2" max="2" width="13.816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2" customHeight="1" spans="1:11">
      <c r="A1" s="50" t="s">
        <v>233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2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4" customHeight="1" spans="1:11">
      <c r="A4" s="83" t="s">
        <v>234</v>
      </c>
      <c r="B4" s="84" t="s">
        <v>235</v>
      </c>
      <c r="C4" s="58" t="s">
        <v>236</v>
      </c>
      <c r="D4" s="59">
        <v>42179</v>
      </c>
      <c r="E4" s="60" t="s">
        <v>59</v>
      </c>
      <c r="F4" s="101">
        <v>1</v>
      </c>
      <c r="G4" s="40"/>
      <c r="H4" s="62"/>
      <c r="I4" s="62" t="s">
        <v>6</v>
      </c>
      <c r="J4" s="82"/>
      <c r="K4" s="82"/>
    </row>
    <row r="5" customFormat="1" ht="24" customHeight="1" spans="1:11">
      <c r="A5" s="85"/>
      <c r="B5" s="86"/>
      <c r="C5" s="58" t="s">
        <v>237</v>
      </c>
      <c r="D5" s="64"/>
      <c r="E5" s="65" t="s">
        <v>49</v>
      </c>
      <c r="F5" s="66">
        <v>155</v>
      </c>
      <c r="G5" s="65"/>
      <c r="H5" s="62"/>
      <c r="I5" s="62" t="s">
        <v>6</v>
      </c>
      <c r="J5" s="49"/>
      <c r="K5" s="49"/>
    </row>
    <row r="6" customFormat="1" ht="24" customHeight="1" spans="1:11">
      <c r="A6" s="85"/>
      <c r="B6" s="86"/>
      <c r="C6" s="58" t="s">
        <v>238</v>
      </c>
      <c r="D6" s="64"/>
      <c r="E6" s="67" t="s">
        <v>43</v>
      </c>
      <c r="F6" s="68">
        <v>1</v>
      </c>
      <c r="G6" s="67"/>
      <c r="H6" s="62"/>
      <c r="I6" s="62" t="s">
        <v>6</v>
      </c>
      <c r="J6" s="49"/>
      <c r="K6" s="49"/>
    </row>
    <row r="7" customFormat="1" ht="24" customHeight="1" spans="1:11">
      <c r="A7" s="85"/>
      <c r="B7" s="86"/>
      <c r="C7" s="58" t="s">
        <v>239</v>
      </c>
      <c r="D7" s="64"/>
      <c r="E7" s="67" t="s">
        <v>43</v>
      </c>
      <c r="F7" s="68">
        <v>1</v>
      </c>
      <c r="G7" s="67"/>
      <c r="H7" s="62"/>
      <c r="I7" s="62" t="s">
        <v>6</v>
      </c>
      <c r="J7" s="49"/>
      <c r="K7" s="49"/>
    </row>
    <row r="8" customFormat="1" ht="24" customHeight="1" spans="1:11">
      <c r="A8" s="85"/>
      <c r="B8" s="86"/>
      <c r="C8" s="58" t="s">
        <v>240</v>
      </c>
      <c r="D8" s="64"/>
      <c r="E8" s="67" t="s">
        <v>61</v>
      </c>
      <c r="F8" s="68">
        <v>1</v>
      </c>
      <c r="G8" s="67"/>
      <c r="H8" s="62"/>
      <c r="I8" s="62" t="s">
        <v>6</v>
      </c>
      <c r="J8" s="49"/>
      <c r="K8" s="49"/>
    </row>
    <row r="9" customFormat="1" ht="24" customHeight="1" spans="1:11">
      <c r="A9" s="85"/>
      <c r="B9" s="86"/>
      <c r="C9" s="58" t="s">
        <v>241</v>
      </c>
      <c r="D9" s="64"/>
      <c r="E9" s="67" t="s">
        <v>77</v>
      </c>
      <c r="F9" s="68">
        <v>1</v>
      </c>
      <c r="G9" s="67"/>
      <c r="H9" s="62"/>
      <c r="I9" s="62" t="s">
        <v>6</v>
      </c>
      <c r="J9" s="49"/>
      <c r="K9" s="49"/>
    </row>
    <row r="10" customFormat="1" ht="24" customHeight="1" spans="1:11">
      <c r="A10" s="85"/>
      <c r="B10" s="86"/>
      <c r="C10" s="58" t="s">
        <v>219</v>
      </c>
      <c r="D10" s="64"/>
      <c r="E10" s="67" t="s">
        <v>77</v>
      </c>
      <c r="F10" s="68">
        <v>1</v>
      </c>
      <c r="G10" s="67"/>
      <c r="H10" s="62"/>
      <c r="I10" s="62" t="s">
        <v>6</v>
      </c>
      <c r="J10" s="49"/>
      <c r="K10" s="49"/>
    </row>
    <row r="11" customFormat="1" ht="24" customHeight="1" spans="1:11">
      <c r="A11" s="85"/>
      <c r="B11" s="86"/>
      <c r="C11" s="58" t="s">
        <v>193</v>
      </c>
      <c r="D11" s="64"/>
      <c r="E11" s="67" t="s">
        <v>77</v>
      </c>
      <c r="F11" s="47">
        <v>1</v>
      </c>
      <c r="G11" s="68"/>
      <c r="H11" s="62"/>
      <c r="I11" s="62" t="s">
        <v>6</v>
      </c>
      <c r="J11" s="49"/>
      <c r="K11" s="49"/>
    </row>
    <row r="12" customFormat="1" ht="24" customHeight="1" spans="1:11">
      <c r="A12" s="105"/>
      <c r="B12" s="106"/>
      <c r="C12" s="58" t="s">
        <v>194</v>
      </c>
      <c r="D12" s="104"/>
      <c r="E12" s="67" t="s">
        <v>46</v>
      </c>
      <c r="F12" s="68">
        <v>1</v>
      </c>
      <c r="G12" s="67"/>
      <c r="H12" s="62"/>
      <c r="I12" s="62" t="s">
        <v>6</v>
      </c>
      <c r="J12" s="49"/>
      <c r="K12" s="49"/>
    </row>
    <row r="13" customFormat="1" ht="24" customHeight="1" spans="1:11">
      <c r="A13" s="70" t="s">
        <v>29</v>
      </c>
      <c r="B13" s="71"/>
      <c r="C13" s="72" t="s">
        <v>6</v>
      </c>
      <c r="D13" s="72" t="s">
        <v>6</v>
      </c>
      <c r="E13" s="72" t="s">
        <v>6</v>
      </c>
      <c r="F13" s="69" t="s">
        <v>6</v>
      </c>
      <c r="G13" s="73" t="s">
        <v>6</v>
      </c>
      <c r="H13" s="62">
        <f>SUM(H4:H12)</f>
        <v>0</v>
      </c>
      <c r="I13" s="62" t="s">
        <v>6</v>
      </c>
      <c r="J13" s="49"/>
      <c r="K13" s="49"/>
    </row>
    <row r="25" customFormat="1" spans="1:11">
      <c r="A25" s="45"/>
      <c r="B25" s="45"/>
      <c r="C25" s="46"/>
      <c r="D25" s="74"/>
      <c r="E25" s="74"/>
      <c r="F25" s="75"/>
      <c r="G25" s="76"/>
      <c r="H25" s="77"/>
      <c r="I25" s="77"/>
      <c r="J25" s="87"/>
      <c r="K25" s="49"/>
    </row>
    <row r="26" customFormat="1" spans="1:11">
      <c r="A26" s="45"/>
      <c r="B26" s="45"/>
      <c r="C26" s="46"/>
      <c r="D26" s="78"/>
      <c r="E26" s="78"/>
      <c r="F26" s="79"/>
      <c r="G26" s="76"/>
      <c r="H26" s="77"/>
      <c r="I26" s="77"/>
      <c r="J26" s="87"/>
      <c r="K26" s="49"/>
    </row>
    <row r="27" customFormat="1" spans="1:11">
      <c r="A27" s="45"/>
      <c r="B27" s="45"/>
      <c r="C27" s="46"/>
      <c r="D27" s="78"/>
      <c r="E27" s="78"/>
      <c r="F27" s="79"/>
      <c r="G27" s="76"/>
      <c r="H27" s="77"/>
      <c r="I27" s="77"/>
      <c r="J27" s="87"/>
      <c r="K27" s="49"/>
    </row>
    <row r="28" customFormat="1" spans="1:11">
      <c r="A28" s="45"/>
      <c r="B28" s="45"/>
      <c r="C28" s="46"/>
      <c r="D28" s="78"/>
      <c r="E28" s="78"/>
      <c r="F28" s="79"/>
      <c r="G28" s="80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4"/>
      <c r="E44" s="78"/>
      <c r="F44" s="79"/>
      <c r="G44" s="76"/>
      <c r="H44" s="77"/>
      <c r="I44" s="77"/>
      <c r="J44" s="87"/>
      <c r="K44" s="49"/>
    </row>
  </sheetData>
  <mergeCells count="5">
    <mergeCell ref="A13:B13"/>
    <mergeCell ref="A4:A12"/>
    <mergeCell ref="B4:B12"/>
    <mergeCell ref="D4:D12"/>
    <mergeCell ref="A1:I2"/>
  </mergeCells>
  <pageMargins left="0.75" right="0.75" top="1" bottom="1" header="0.5" footer="0.5"/>
  <pageSetup paperSize="9" scale="59" orientation="portrait"/>
  <headerFooter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8" customHeight="1" spans="1:11">
      <c r="A1" s="50" t="s">
        <v>242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27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7" customHeight="1" spans="1:11">
      <c r="A4" s="56" t="s">
        <v>243</v>
      </c>
      <c r="B4" s="58" t="s">
        <v>244</v>
      </c>
      <c r="C4" s="58" t="s">
        <v>245</v>
      </c>
      <c r="D4" s="59">
        <v>42486</v>
      </c>
      <c r="E4" s="60" t="s">
        <v>43</v>
      </c>
      <c r="F4" s="101">
        <v>1</v>
      </c>
      <c r="G4" s="40"/>
      <c r="H4" s="62"/>
      <c r="I4" s="62" t="s">
        <v>6</v>
      </c>
      <c r="J4" s="82"/>
      <c r="K4" s="82"/>
    </row>
    <row r="5" customFormat="1" ht="27" customHeight="1" spans="1:11">
      <c r="A5" s="56"/>
      <c r="B5" s="58"/>
      <c r="C5" s="58" t="s">
        <v>246</v>
      </c>
      <c r="D5" s="64"/>
      <c r="E5" s="65" t="s">
        <v>59</v>
      </c>
      <c r="F5" s="66">
        <v>1</v>
      </c>
      <c r="G5" s="65"/>
      <c r="H5" s="62"/>
      <c r="I5" s="62" t="s">
        <v>6</v>
      </c>
      <c r="J5" s="49"/>
      <c r="K5" s="49"/>
    </row>
    <row r="6" customFormat="1" ht="27" customHeight="1" spans="1:11">
      <c r="A6" s="56"/>
      <c r="B6" s="58"/>
      <c r="C6" s="58" t="s">
        <v>247</v>
      </c>
      <c r="D6" s="64"/>
      <c r="E6" s="67" t="s">
        <v>43</v>
      </c>
      <c r="F6" s="68">
        <v>1</v>
      </c>
      <c r="G6" s="67"/>
      <c r="H6" s="62"/>
      <c r="I6" s="62" t="s">
        <v>6</v>
      </c>
      <c r="J6" s="49"/>
      <c r="K6" s="49"/>
    </row>
    <row r="7" customFormat="1" ht="27" customHeight="1" spans="1:11">
      <c r="A7" s="56"/>
      <c r="B7" s="58"/>
      <c r="C7" s="58" t="s">
        <v>58</v>
      </c>
      <c r="D7" s="64"/>
      <c r="E7" s="67" t="s">
        <v>59</v>
      </c>
      <c r="F7" s="68">
        <v>1</v>
      </c>
      <c r="G7" s="67"/>
      <c r="H7" s="62"/>
      <c r="I7" s="62" t="s">
        <v>6</v>
      </c>
      <c r="J7" s="49"/>
      <c r="K7" s="49"/>
    </row>
    <row r="8" customFormat="1" ht="27" customHeight="1" spans="1:11">
      <c r="A8" s="56"/>
      <c r="B8" s="58"/>
      <c r="C8" s="58" t="s">
        <v>248</v>
      </c>
      <c r="D8" s="64"/>
      <c r="E8" s="67" t="s">
        <v>77</v>
      </c>
      <c r="F8" s="68">
        <v>1</v>
      </c>
      <c r="G8" s="67"/>
      <c r="H8" s="62"/>
      <c r="I8" s="62" t="s">
        <v>6</v>
      </c>
      <c r="J8" s="49"/>
      <c r="K8" s="49"/>
    </row>
    <row r="9" customFormat="1" ht="27" customHeight="1" spans="1:11">
      <c r="A9" s="56"/>
      <c r="B9" s="58"/>
      <c r="C9" s="58" t="s">
        <v>249</v>
      </c>
      <c r="D9" s="64"/>
      <c r="E9" s="67" t="s">
        <v>49</v>
      </c>
      <c r="F9" s="68">
        <v>136</v>
      </c>
      <c r="G9" s="67"/>
      <c r="H9" s="62"/>
      <c r="I9" s="62" t="s">
        <v>6</v>
      </c>
      <c r="J9" s="49"/>
      <c r="K9" s="49"/>
    </row>
    <row r="10" customFormat="1" ht="27" customHeight="1" spans="1:11">
      <c r="A10" s="56"/>
      <c r="B10" s="58"/>
      <c r="C10" s="58" t="s">
        <v>250</v>
      </c>
      <c r="D10" s="64"/>
      <c r="E10" s="67" t="s">
        <v>59</v>
      </c>
      <c r="F10" s="68">
        <v>1</v>
      </c>
      <c r="G10" s="67"/>
      <c r="H10" s="62"/>
      <c r="I10" s="62" t="s">
        <v>6</v>
      </c>
      <c r="J10" s="49"/>
      <c r="K10" s="49"/>
    </row>
    <row r="11" customFormat="1" ht="27" customHeight="1" spans="1:11">
      <c r="A11" s="56"/>
      <c r="B11" s="58"/>
      <c r="C11" s="58" t="s">
        <v>194</v>
      </c>
      <c r="D11" s="64"/>
      <c r="E11" s="67" t="s">
        <v>77</v>
      </c>
      <c r="F11" s="47">
        <v>1</v>
      </c>
      <c r="G11" s="68"/>
      <c r="H11" s="62"/>
      <c r="I11" s="62" t="s">
        <v>6</v>
      </c>
      <c r="J11" s="49"/>
      <c r="K11" s="49"/>
    </row>
    <row r="12" customFormat="1" ht="27" customHeight="1" spans="1:11">
      <c r="A12" s="56"/>
      <c r="B12" s="58"/>
      <c r="C12" s="102" t="s">
        <v>62</v>
      </c>
      <c r="D12" s="64"/>
      <c r="E12" s="67" t="s">
        <v>46</v>
      </c>
      <c r="F12" s="68">
        <v>1</v>
      </c>
      <c r="G12" s="67"/>
      <c r="H12" s="62"/>
      <c r="I12" s="62" t="s">
        <v>6</v>
      </c>
      <c r="J12" s="49"/>
      <c r="K12" s="49"/>
    </row>
    <row r="13" customFormat="1" ht="27" customHeight="1" spans="1:11">
      <c r="A13" s="56"/>
      <c r="B13" s="58"/>
      <c r="C13" s="102" t="s">
        <v>251</v>
      </c>
      <c r="D13" s="64"/>
      <c r="E13" s="67" t="s">
        <v>43</v>
      </c>
      <c r="F13" s="68">
        <v>1</v>
      </c>
      <c r="G13" s="67"/>
      <c r="H13" s="62"/>
      <c r="I13" s="62" t="s">
        <v>6</v>
      </c>
      <c r="J13" s="49"/>
      <c r="K13" s="49"/>
    </row>
    <row r="14" customFormat="1" ht="27" customHeight="1" spans="1:11">
      <c r="A14" s="56"/>
      <c r="B14" s="58"/>
      <c r="C14" s="102" t="s">
        <v>252</v>
      </c>
      <c r="D14" s="64"/>
      <c r="E14" s="67" t="s">
        <v>43</v>
      </c>
      <c r="F14" s="68">
        <v>1</v>
      </c>
      <c r="G14" s="67"/>
      <c r="H14" s="62"/>
      <c r="I14" s="62" t="s">
        <v>6</v>
      </c>
      <c r="J14" s="49"/>
      <c r="K14" s="49"/>
    </row>
    <row r="15" customFormat="1" ht="27" customHeight="1" spans="1:11">
      <c r="A15" s="56"/>
      <c r="B15" s="58"/>
      <c r="C15" s="103" t="s">
        <v>85</v>
      </c>
      <c r="D15" s="104"/>
      <c r="E15" s="67" t="s">
        <v>43</v>
      </c>
      <c r="F15" s="68">
        <v>1</v>
      </c>
      <c r="G15" s="67"/>
      <c r="H15" s="62"/>
      <c r="I15" s="62" t="s">
        <v>6</v>
      </c>
      <c r="J15" s="49"/>
      <c r="K15" s="49"/>
    </row>
    <row r="16" customFormat="1" ht="27" customHeight="1" spans="1:11">
      <c r="A16" s="70" t="s">
        <v>29</v>
      </c>
      <c r="B16" s="71"/>
      <c r="C16" s="72" t="s">
        <v>6</v>
      </c>
      <c r="D16" s="72" t="s">
        <v>6</v>
      </c>
      <c r="E16" s="72" t="s">
        <v>6</v>
      </c>
      <c r="F16" s="69" t="s">
        <v>6</v>
      </c>
      <c r="G16" s="67" t="s">
        <v>6</v>
      </c>
      <c r="H16" s="62">
        <f>SUM(H4:H15)</f>
        <v>0</v>
      </c>
      <c r="I16" s="62" t="s">
        <v>6</v>
      </c>
      <c r="J16" s="49"/>
      <c r="K16" s="49"/>
    </row>
    <row r="28" customFormat="1" spans="1:11">
      <c r="A28" s="45"/>
      <c r="B28" s="45"/>
      <c r="C28" s="46"/>
      <c r="D28" s="74"/>
      <c r="E28" s="74"/>
      <c r="F28" s="75"/>
      <c r="G28" s="76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80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8"/>
      <c r="E44" s="78"/>
      <c r="F44" s="79"/>
      <c r="G44" s="76"/>
      <c r="H44" s="77"/>
      <c r="I44" s="77"/>
      <c r="J44" s="87"/>
      <c r="K44" s="49"/>
    </row>
    <row r="45" customFormat="1" spans="1:11">
      <c r="A45" s="45"/>
      <c r="B45" s="45"/>
      <c r="C45" s="46"/>
      <c r="D45" s="78"/>
      <c r="E45" s="78"/>
      <c r="F45" s="79"/>
      <c r="G45" s="76"/>
      <c r="H45" s="77"/>
      <c r="I45" s="77"/>
      <c r="J45" s="87"/>
      <c r="K45" s="49"/>
    </row>
    <row r="46" customFormat="1" spans="1:11">
      <c r="A46" s="45"/>
      <c r="B46" s="45"/>
      <c r="C46" s="46"/>
      <c r="D46" s="78"/>
      <c r="E46" s="78"/>
      <c r="F46" s="79"/>
      <c r="G46" s="76"/>
      <c r="H46" s="77"/>
      <c r="I46" s="77"/>
      <c r="J46" s="87"/>
      <c r="K46" s="49"/>
    </row>
    <row r="47" customFormat="1" spans="1:11">
      <c r="A47" s="45"/>
      <c r="B47" s="45"/>
      <c r="C47" s="46"/>
      <c r="D47" s="74"/>
      <c r="E47" s="78"/>
      <c r="F47" s="79"/>
      <c r="G47" s="76"/>
      <c r="H47" s="77"/>
      <c r="I47" s="77"/>
      <c r="J47" s="87"/>
      <c r="K47" s="49"/>
    </row>
  </sheetData>
  <mergeCells count="5">
    <mergeCell ref="A16:B16"/>
    <mergeCell ref="A4:A15"/>
    <mergeCell ref="B4:B15"/>
    <mergeCell ref="D4:D15"/>
    <mergeCell ref="A1:I2"/>
  </mergeCells>
  <pageMargins left="0.75" right="0.75" top="1" bottom="1" header="0.5" footer="0.5"/>
  <pageSetup paperSize="9" scale="6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34.625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8" customHeight="1" spans="1:11">
      <c r="A1" s="50" t="s">
        <v>253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8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31" customHeight="1" spans="1:11">
      <c r="A4" s="56" t="s">
        <v>254</v>
      </c>
      <c r="B4" s="58" t="s">
        <v>255</v>
      </c>
      <c r="C4" s="58" t="s">
        <v>256</v>
      </c>
      <c r="D4" s="59">
        <v>42486</v>
      </c>
      <c r="E4" s="60" t="s">
        <v>43</v>
      </c>
      <c r="F4" s="101">
        <v>1</v>
      </c>
      <c r="G4" s="40"/>
      <c r="H4" s="62"/>
      <c r="I4" s="62" t="s">
        <v>6</v>
      </c>
      <c r="J4" s="82"/>
      <c r="K4" s="82"/>
    </row>
    <row r="5" customFormat="1" ht="31" customHeight="1" spans="1:11">
      <c r="A5" s="56"/>
      <c r="B5" s="58"/>
      <c r="C5" s="58" t="s">
        <v>257</v>
      </c>
      <c r="D5" s="64"/>
      <c r="E5" s="65" t="s">
        <v>41</v>
      </c>
      <c r="F5" s="66">
        <f>ROUND(1.8*1.5*0.8*7.93/1000,2)</f>
        <v>0.02</v>
      </c>
      <c r="G5" s="65"/>
      <c r="H5" s="62"/>
      <c r="I5" s="62" t="s">
        <v>6</v>
      </c>
      <c r="J5" s="49"/>
      <c r="K5" s="49"/>
    </row>
    <row r="6" customFormat="1" ht="31" customHeight="1" spans="1:11">
      <c r="A6" s="56"/>
      <c r="B6" s="58"/>
      <c r="C6" s="58" t="s">
        <v>258</v>
      </c>
      <c r="D6" s="64"/>
      <c r="E6" s="67" t="s">
        <v>49</v>
      </c>
      <c r="F6" s="68">
        <v>218</v>
      </c>
      <c r="G6" s="67"/>
      <c r="H6" s="62"/>
      <c r="I6" s="62" t="s">
        <v>6</v>
      </c>
      <c r="J6" s="49"/>
      <c r="K6" s="49"/>
    </row>
    <row r="7" customFormat="1" ht="31" customHeight="1" spans="1:11">
      <c r="A7" s="56"/>
      <c r="B7" s="58"/>
      <c r="C7" s="58" t="s">
        <v>58</v>
      </c>
      <c r="D7" s="64"/>
      <c r="E7" s="67" t="s">
        <v>59</v>
      </c>
      <c r="F7" s="68">
        <v>1</v>
      </c>
      <c r="G7" s="67"/>
      <c r="H7" s="62"/>
      <c r="I7" s="62" t="s">
        <v>6</v>
      </c>
      <c r="J7" s="49"/>
      <c r="K7" s="49"/>
    </row>
    <row r="8" customFormat="1" ht="31" customHeight="1" spans="1:11">
      <c r="A8" s="56"/>
      <c r="B8" s="58"/>
      <c r="C8" s="58" t="s">
        <v>248</v>
      </c>
      <c r="D8" s="64"/>
      <c r="E8" s="67" t="s">
        <v>77</v>
      </c>
      <c r="F8" s="68">
        <v>1</v>
      </c>
      <c r="G8" s="67"/>
      <c r="H8" s="62"/>
      <c r="I8" s="62" t="s">
        <v>6</v>
      </c>
      <c r="J8" s="49"/>
      <c r="K8" s="49"/>
    </row>
    <row r="9" customFormat="1" ht="31" customHeight="1" spans="1:11">
      <c r="A9" s="56"/>
      <c r="B9" s="58"/>
      <c r="C9" s="58" t="s">
        <v>194</v>
      </c>
      <c r="D9" s="64"/>
      <c r="E9" s="67" t="s">
        <v>77</v>
      </c>
      <c r="F9" s="47">
        <v>1</v>
      </c>
      <c r="G9" s="68"/>
      <c r="H9" s="62"/>
      <c r="I9" s="62" t="s">
        <v>6</v>
      </c>
      <c r="J9" s="49"/>
      <c r="K9" s="49"/>
    </row>
    <row r="10" customFormat="1" ht="31" customHeight="1" spans="1:11">
      <c r="A10" s="56"/>
      <c r="B10" s="58"/>
      <c r="C10" s="58" t="s">
        <v>52</v>
      </c>
      <c r="D10" s="64"/>
      <c r="E10" s="67" t="s">
        <v>43</v>
      </c>
      <c r="F10" s="68">
        <v>1</v>
      </c>
      <c r="G10" s="67"/>
      <c r="H10" s="62"/>
      <c r="I10" s="62" t="s">
        <v>6</v>
      </c>
      <c r="J10" s="49"/>
      <c r="K10" s="49"/>
    </row>
    <row r="11" customFormat="1" ht="31" customHeight="1" spans="1:11">
      <c r="A11" s="70" t="s">
        <v>29</v>
      </c>
      <c r="B11" s="71"/>
      <c r="C11" s="72" t="s">
        <v>6</v>
      </c>
      <c r="D11" s="72" t="s">
        <v>6</v>
      </c>
      <c r="E11" s="72" t="s">
        <v>6</v>
      </c>
      <c r="F11" s="69" t="s">
        <v>6</v>
      </c>
      <c r="G11" s="67" t="s">
        <v>6</v>
      </c>
      <c r="H11" s="62">
        <f>SUM(H4:H10)</f>
        <v>0</v>
      </c>
      <c r="I11" s="62" t="s">
        <v>6</v>
      </c>
      <c r="J11" s="49"/>
      <c r="K11" s="49"/>
    </row>
    <row r="23" customFormat="1" spans="1:11">
      <c r="A23" s="45"/>
      <c r="B23" s="45"/>
      <c r="C23" s="46"/>
      <c r="D23" s="74"/>
      <c r="E23" s="74"/>
      <c r="F23" s="75"/>
      <c r="G23" s="76"/>
      <c r="H23" s="77"/>
      <c r="I23" s="77"/>
      <c r="J23" s="87"/>
      <c r="K23" s="49"/>
    </row>
    <row r="24" customFormat="1" spans="1:11">
      <c r="A24" s="45"/>
      <c r="B24" s="45"/>
      <c r="C24" s="46"/>
      <c r="D24" s="78"/>
      <c r="E24" s="78"/>
      <c r="F24" s="79"/>
      <c r="G24" s="76"/>
      <c r="H24" s="77"/>
      <c r="I24" s="77"/>
      <c r="J24" s="87"/>
      <c r="K24" s="49"/>
    </row>
    <row r="25" customFormat="1" spans="1:11">
      <c r="A25" s="45"/>
      <c r="B25" s="45"/>
      <c r="C25" s="46"/>
      <c r="D25" s="78"/>
      <c r="E25" s="78"/>
      <c r="F25" s="79"/>
      <c r="G25" s="76"/>
      <c r="H25" s="77"/>
      <c r="I25" s="77"/>
      <c r="J25" s="87"/>
      <c r="K25" s="49"/>
    </row>
    <row r="26" customFormat="1" spans="1:11">
      <c r="A26" s="45"/>
      <c r="B26" s="45"/>
      <c r="C26" s="46"/>
      <c r="D26" s="78"/>
      <c r="E26" s="78"/>
      <c r="F26" s="79"/>
      <c r="G26" s="80"/>
      <c r="H26" s="77"/>
      <c r="I26" s="77"/>
      <c r="J26" s="87"/>
      <c r="K26" s="49"/>
    </row>
    <row r="27" customFormat="1" spans="1:11">
      <c r="A27" s="45"/>
      <c r="B27" s="45"/>
      <c r="C27" s="46"/>
      <c r="D27" s="78"/>
      <c r="E27" s="78"/>
      <c r="F27" s="79"/>
      <c r="G27" s="76"/>
      <c r="H27" s="77"/>
      <c r="I27" s="77"/>
      <c r="J27" s="87"/>
      <c r="K27" s="49"/>
    </row>
    <row r="28" customFormat="1" spans="1:11">
      <c r="A28" s="45"/>
      <c r="B28" s="45"/>
      <c r="C28" s="46"/>
      <c r="D28" s="78"/>
      <c r="E28" s="78"/>
      <c r="F28" s="79"/>
      <c r="G28" s="76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4"/>
      <c r="E42" s="78"/>
      <c r="F42" s="79"/>
      <c r="G42" s="76"/>
      <c r="H42" s="77"/>
      <c r="I42" s="77"/>
      <c r="J42" s="87"/>
      <c r="K42" s="49"/>
    </row>
  </sheetData>
  <mergeCells count="5">
    <mergeCell ref="A11:B11"/>
    <mergeCell ref="A4:A10"/>
    <mergeCell ref="B4:B10"/>
    <mergeCell ref="D4:D10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35.875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8" customHeight="1" spans="1:11">
      <c r="A1" s="50" t="s">
        <v>259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8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7" customHeight="1" spans="1:11">
      <c r="A4" s="56" t="s">
        <v>260</v>
      </c>
      <c r="B4" s="92" t="s">
        <v>261</v>
      </c>
      <c r="C4" s="58" t="s">
        <v>262</v>
      </c>
      <c r="D4" s="59">
        <v>42486</v>
      </c>
      <c r="E4" s="60" t="s">
        <v>43</v>
      </c>
      <c r="F4" s="66">
        <v>1</v>
      </c>
      <c r="G4" s="40"/>
      <c r="H4" s="62"/>
      <c r="I4" s="62" t="s">
        <v>6</v>
      </c>
      <c r="J4" s="82"/>
      <c r="K4" s="82"/>
    </row>
    <row r="5" customFormat="1" ht="27" customHeight="1" spans="1:11">
      <c r="A5" s="56"/>
      <c r="B5" s="92"/>
      <c r="C5" s="58" t="s">
        <v>52</v>
      </c>
      <c r="D5" s="64"/>
      <c r="E5" s="65" t="s">
        <v>43</v>
      </c>
      <c r="F5" s="66">
        <v>1</v>
      </c>
      <c r="G5" s="65"/>
      <c r="H5" s="62"/>
      <c r="I5" s="62" t="s">
        <v>6</v>
      </c>
      <c r="J5" s="49"/>
      <c r="K5" s="49"/>
    </row>
    <row r="6" customFormat="1" ht="27" customHeight="1" spans="1:11">
      <c r="A6" s="56"/>
      <c r="B6" s="92"/>
      <c r="C6" s="58" t="s">
        <v>263</v>
      </c>
      <c r="D6" s="64"/>
      <c r="E6" s="67" t="s">
        <v>43</v>
      </c>
      <c r="F6" s="66">
        <v>1</v>
      </c>
      <c r="G6" s="67"/>
      <c r="H6" s="62"/>
      <c r="I6" s="62" t="s">
        <v>6</v>
      </c>
      <c r="J6" s="49"/>
      <c r="K6" s="49"/>
    </row>
    <row r="7" customFormat="1" ht="27" customHeight="1" spans="1:11">
      <c r="A7" s="56"/>
      <c r="B7" s="92"/>
      <c r="C7" s="58" t="s">
        <v>264</v>
      </c>
      <c r="D7" s="64"/>
      <c r="E7" s="67" t="s">
        <v>43</v>
      </c>
      <c r="F7" s="66">
        <v>1</v>
      </c>
      <c r="G7" s="67"/>
      <c r="H7" s="62"/>
      <c r="I7" s="62" t="s">
        <v>6</v>
      </c>
      <c r="J7" s="49"/>
      <c r="K7" s="49"/>
    </row>
    <row r="8" customFormat="1" ht="27" customHeight="1" spans="1:11">
      <c r="A8" s="56"/>
      <c r="B8" s="92"/>
      <c r="C8" s="58" t="s">
        <v>58</v>
      </c>
      <c r="D8" s="64"/>
      <c r="E8" s="67" t="s">
        <v>77</v>
      </c>
      <c r="F8" s="66">
        <v>1</v>
      </c>
      <c r="G8" s="67"/>
      <c r="H8" s="62"/>
      <c r="I8" s="62" t="s">
        <v>6</v>
      </c>
      <c r="J8" s="49"/>
      <c r="K8" s="49"/>
    </row>
    <row r="9" customFormat="1" ht="27" customHeight="1" spans="1:11">
      <c r="A9" s="56"/>
      <c r="B9" s="92"/>
      <c r="C9" s="58" t="s">
        <v>265</v>
      </c>
      <c r="D9" s="64"/>
      <c r="E9" s="67" t="s">
        <v>77</v>
      </c>
      <c r="F9" s="66">
        <v>1</v>
      </c>
      <c r="G9" s="67"/>
      <c r="H9" s="62"/>
      <c r="I9" s="62" t="s">
        <v>6</v>
      </c>
      <c r="J9" s="49"/>
      <c r="K9" s="49"/>
    </row>
    <row r="10" customFormat="1" ht="27" customHeight="1" spans="1:11">
      <c r="A10" s="56"/>
      <c r="B10" s="92"/>
      <c r="C10" s="58" t="s">
        <v>266</v>
      </c>
      <c r="D10" s="64"/>
      <c r="E10" s="67" t="s">
        <v>41</v>
      </c>
      <c r="F10" s="66">
        <f>ROUND(1.8*1.5*0.8*7.93/1000,2)</f>
        <v>0.02</v>
      </c>
      <c r="G10" s="67"/>
      <c r="H10" s="62"/>
      <c r="I10" s="62" t="s">
        <v>6</v>
      </c>
      <c r="J10" s="49"/>
      <c r="K10" s="49"/>
    </row>
    <row r="11" customFormat="1" ht="27" customHeight="1" spans="1:11">
      <c r="A11" s="56"/>
      <c r="B11" s="92"/>
      <c r="C11" s="58" t="s">
        <v>194</v>
      </c>
      <c r="D11" s="64"/>
      <c r="E11" s="67" t="s">
        <v>77</v>
      </c>
      <c r="F11" s="66">
        <v>1</v>
      </c>
      <c r="G11" s="68"/>
      <c r="H11" s="62"/>
      <c r="I11" s="62" t="s">
        <v>6</v>
      </c>
      <c r="J11" s="49"/>
      <c r="K11" s="49"/>
    </row>
    <row r="12" customFormat="1" ht="27" customHeight="1" spans="1:11">
      <c r="A12" s="56"/>
      <c r="B12" s="93"/>
      <c r="C12" s="94" t="s">
        <v>258</v>
      </c>
      <c r="D12" s="91"/>
      <c r="E12" s="67" t="s">
        <v>49</v>
      </c>
      <c r="F12" s="66">
        <v>398</v>
      </c>
      <c r="G12" s="67"/>
      <c r="H12" s="62"/>
      <c r="I12" s="62"/>
      <c r="J12" s="49"/>
      <c r="K12" s="49"/>
    </row>
    <row r="13" customFormat="1" ht="27" customHeight="1" spans="1:11">
      <c r="A13" s="56"/>
      <c r="B13" s="95" t="s">
        <v>204</v>
      </c>
      <c r="C13" s="96"/>
      <c r="D13" s="91"/>
      <c r="E13" s="72" t="s">
        <v>6</v>
      </c>
      <c r="F13" s="69" t="s">
        <v>6</v>
      </c>
      <c r="G13" s="67" t="s">
        <v>6</v>
      </c>
      <c r="H13" s="97">
        <f>SUM(H4:H12)</f>
        <v>0</v>
      </c>
      <c r="I13" s="62"/>
      <c r="J13" s="49"/>
      <c r="K13" s="49"/>
    </row>
    <row r="14" customFormat="1" ht="27" customHeight="1" spans="1:11">
      <c r="A14" s="56"/>
      <c r="B14" s="92" t="s">
        <v>267</v>
      </c>
      <c r="C14" s="67" t="s">
        <v>268</v>
      </c>
      <c r="D14" s="98"/>
      <c r="E14" s="99" t="s">
        <v>59</v>
      </c>
      <c r="F14" s="68">
        <v>1</v>
      </c>
      <c r="G14" s="67"/>
      <c r="H14" s="62"/>
      <c r="I14" s="62"/>
      <c r="J14" s="49"/>
      <c r="K14" s="49"/>
    </row>
    <row r="15" customFormat="1" ht="27" customHeight="1" spans="1:11">
      <c r="A15" s="56"/>
      <c r="B15" s="92"/>
      <c r="C15" s="67" t="s">
        <v>264</v>
      </c>
      <c r="D15" s="98"/>
      <c r="E15" s="67" t="s">
        <v>59</v>
      </c>
      <c r="F15" s="68">
        <v>1</v>
      </c>
      <c r="G15" s="67"/>
      <c r="H15" s="62"/>
      <c r="I15" s="62"/>
      <c r="J15" s="49"/>
      <c r="K15" s="49"/>
    </row>
    <row r="16" customFormat="1" ht="27" customHeight="1" spans="1:11">
      <c r="A16" s="56"/>
      <c r="B16" s="92"/>
      <c r="C16" s="67" t="s">
        <v>258</v>
      </c>
      <c r="D16" s="98"/>
      <c r="E16" s="67" t="s">
        <v>49</v>
      </c>
      <c r="F16" s="68">
        <v>190</v>
      </c>
      <c r="G16" s="67"/>
      <c r="H16" s="62"/>
      <c r="I16" s="62"/>
      <c r="J16" s="49"/>
      <c r="K16" s="49"/>
    </row>
    <row r="17" customFormat="1" ht="27" customHeight="1" spans="1:11">
      <c r="A17" s="56"/>
      <c r="B17" s="92"/>
      <c r="C17" s="67" t="s">
        <v>58</v>
      </c>
      <c r="D17" s="98"/>
      <c r="E17" s="67" t="s">
        <v>77</v>
      </c>
      <c r="F17" s="68">
        <v>1</v>
      </c>
      <c r="G17" s="67"/>
      <c r="H17" s="62"/>
      <c r="I17" s="62"/>
      <c r="J17" s="49"/>
      <c r="K17" s="49"/>
    </row>
    <row r="18" customFormat="1" ht="27" customHeight="1" spans="1:11">
      <c r="A18" s="56"/>
      <c r="B18" s="92"/>
      <c r="C18" s="67" t="s">
        <v>52</v>
      </c>
      <c r="D18" s="98"/>
      <c r="E18" s="67" t="s">
        <v>43</v>
      </c>
      <c r="F18" s="68">
        <v>1</v>
      </c>
      <c r="G18" s="67"/>
      <c r="H18" s="62"/>
      <c r="I18" s="62"/>
      <c r="J18" s="49"/>
      <c r="K18" s="49"/>
    </row>
    <row r="19" customFormat="1" ht="27" customHeight="1" spans="1:11">
      <c r="A19" s="56"/>
      <c r="B19" s="92"/>
      <c r="C19" s="67" t="s">
        <v>60</v>
      </c>
      <c r="D19" s="98"/>
      <c r="E19" s="67" t="s">
        <v>46</v>
      </c>
      <c r="F19" s="68">
        <v>1</v>
      </c>
      <c r="G19" s="67"/>
      <c r="H19" s="62"/>
      <c r="I19" s="62"/>
      <c r="J19" s="49"/>
      <c r="K19" s="49"/>
    </row>
    <row r="20" customFormat="1" ht="27" customHeight="1" spans="1:11">
      <c r="A20" s="56"/>
      <c r="B20" s="92"/>
      <c r="C20" s="67" t="s">
        <v>265</v>
      </c>
      <c r="D20" s="98"/>
      <c r="E20" s="67" t="s">
        <v>77</v>
      </c>
      <c r="F20" s="68">
        <v>1</v>
      </c>
      <c r="G20" s="67"/>
      <c r="H20" s="62"/>
      <c r="I20" s="62"/>
      <c r="J20" s="49"/>
      <c r="K20" s="49"/>
    </row>
    <row r="21" customFormat="1" ht="27" customHeight="1" spans="1:11">
      <c r="A21" s="56"/>
      <c r="B21" s="92"/>
      <c r="C21" s="67" t="s">
        <v>269</v>
      </c>
      <c r="D21" s="98"/>
      <c r="E21" s="67" t="s">
        <v>41</v>
      </c>
      <c r="F21" s="68">
        <f>F10</f>
        <v>0.02</v>
      </c>
      <c r="G21" s="67"/>
      <c r="H21" s="62"/>
      <c r="I21" s="62"/>
      <c r="J21" s="49"/>
      <c r="K21" s="49"/>
    </row>
    <row r="22" customFormat="1" ht="27" customHeight="1" spans="1:11">
      <c r="A22" s="56"/>
      <c r="B22" s="93" t="s">
        <v>204</v>
      </c>
      <c r="C22" s="94"/>
      <c r="D22" s="98"/>
      <c r="E22" s="67" t="s">
        <v>6</v>
      </c>
      <c r="F22" s="100" t="s">
        <v>6</v>
      </c>
      <c r="G22" s="67" t="s">
        <v>6</v>
      </c>
      <c r="H22" s="97">
        <f>SUM(H14:H21)</f>
        <v>0</v>
      </c>
      <c r="I22" s="62"/>
      <c r="J22" s="49"/>
      <c r="K22" s="49"/>
    </row>
    <row r="23" customFormat="1" ht="27" customHeight="1" spans="1:11">
      <c r="A23" s="70" t="s">
        <v>29</v>
      </c>
      <c r="B23" s="71"/>
      <c r="C23" s="72" t="s">
        <v>6</v>
      </c>
      <c r="D23" s="72" t="s">
        <v>6</v>
      </c>
      <c r="E23" s="72" t="s">
        <v>6</v>
      </c>
      <c r="F23" s="69" t="s">
        <v>6</v>
      </c>
      <c r="G23" s="67" t="s">
        <v>6</v>
      </c>
      <c r="H23" s="97">
        <f>H13+H22</f>
        <v>0</v>
      </c>
      <c r="I23" s="62" t="s">
        <v>6</v>
      </c>
      <c r="J23" s="49"/>
      <c r="K23" s="49"/>
    </row>
    <row r="35" customFormat="1" spans="1:11">
      <c r="A35" s="45"/>
      <c r="B35" s="45"/>
      <c r="C35" s="46"/>
      <c r="D35" s="74"/>
      <c r="E35" s="74"/>
      <c r="F35" s="75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80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8"/>
      <c r="E44" s="78"/>
      <c r="F44" s="79"/>
      <c r="G44" s="76"/>
      <c r="H44" s="77"/>
      <c r="I44" s="77"/>
      <c r="J44" s="87"/>
      <c r="K44" s="49"/>
    </row>
    <row r="45" customFormat="1" spans="1:11">
      <c r="A45" s="45"/>
      <c r="B45" s="45"/>
      <c r="C45" s="46"/>
      <c r="D45" s="78"/>
      <c r="E45" s="78"/>
      <c r="F45" s="79"/>
      <c r="G45" s="76"/>
      <c r="H45" s="77"/>
      <c r="I45" s="77"/>
      <c r="J45" s="87"/>
      <c r="K45" s="49"/>
    </row>
    <row r="46" customFormat="1" spans="1:11">
      <c r="A46" s="45"/>
      <c r="B46" s="45"/>
      <c r="C46" s="46"/>
      <c r="D46" s="78"/>
      <c r="E46" s="78"/>
      <c r="F46" s="79"/>
      <c r="G46" s="76"/>
      <c r="H46" s="77"/>
      <c r="I46" s="77"/>
      <c r="J46" s="87"/>
      <c r="K46" s="49"/>
    </row>
    <row r="47" customFormat="1" spans="1:11">
      <c r="A47" s="45"/>
      <c r="B47" s="45"/>
      <c r="C47" s="46"/>
      <c r="D47" s="78"/>
      <c r="E47" s="78"/>
      <c r="F47" s="79"/>
      <c r="G47" s="76"/>
      <c r="H47" s="77"/>
      <c r="I47" s="77"/>
      <c r="J47" s="87"/>
      <c r="K47" s="49"/>
    </row>
    <row r="48" customFormat="1" spans="1:11">
      <c r="A48" s="45"/>
      <c r="B48" s="45"/>
      <c r="C48" s="46"/>
      <c r="D48" s="78"/>
      <c r="E48" s="78"/>
      <c r="F48" s="79"/>
      <c r="G48" s="76"/>
      <c r="H48" s="77"/>
      <c r="I48" s="77"/>
      <c r="J48" s="87"/>
      <c r="K48" s="49"/>
    </row>
    <row r="49" customFormat="1" spans="1:11">
      <c r="A49" s="45"/>
      <c r="B49" s="45"/>
      <c r="C49" s="46"/>
      <c r="D49" s="78"/>
      <c r="E49" s="78"/>
      <c r="F49" s="79"/>
      <c r="G49" s="76"/>
      <c r="H49" s="77"/>
      <c r="I49" s="77"/>
      <c r="J49" s="87"/>
      <c r="K49" s="49"/>
    </row>
    <row r="50" customFormat="1" spans="1:11">
      <c r="A50" s="45"/>
      <c r="B50" s="45"/>
      <c r="C50" s="46"/>
      <c r="D50" s="78"/>
      <c r="E50" s="78"/>
      <c r="F50" s="79"/>
      <c r="G50" s="76"/>
      <c r="H50" s="77"/>
      <c r="I50" s="77"/>
      <c r="J50" s="87"/>
      <c r="K50" s="49"/>
    </row>
    <row r="51" customFormat="1" spans="1:11">
      <c r="A51" s="45"/>
      <c r="B51" s="45"/>
      <c r="C51" s="46"/>
      <c r="D51" s="78"/>
      <c r="E51" s="78"/>
      <c r="F51" s="79"/>
      <c r="G51" s="76"/>
      <c r="H51" s="77"/>
      <c r="I51" s="77"/>
      <c r="J51" s="87"/>
      <c r="K51" s="49"/>
    </row>
    <row r="52" customFormat="1" spans="1:11">
      <c r="A52" s="45"/>
      <c r="B52" s="45"/>
      <c r="C52" s="46"/>
      <c r="D52" s="78"/>
      <c r="E52" s="78"/>
      <c r="F52" s="79"/>
      <c r="G52" s="76"/>
      <c r="H52" s="77"/>
      <c r="I52" s="77"/>
      <c r="J52" s="87"/>
      <c r="K52" s="49"/>
    </row>
    <row r="53" customFormat="1" spans="1:11">
      <c r="A53" s="45"/>
      <c r="B53" s="45"/>
      <c r="C53" s="46"/>
      <c r="D53" s="78"/>
      <c r="E53" s="78"/>
      <c r="F53" s="79"/>
      <c r="G53" s="76"/>
      <c r="H53" s="77"/>
      <c r="I53" s="77"/>
      <c r="J53" s="87"/>
      <c r="K53" s="49"/>
    </row>
    <row r="54" customFormat="1" spans="1:11">
      <c r="A54" s="45"/>
      <c r="B54" s="45"/>
      <c r="C54" s="46"/>
      <c r="D54" s="74"/>
      <c r="E54" s="78"/>
      <c r="F54" s="79"/>
      <c r="G54" s="76"/>
      <c r="H54" s="77"/>
      <c r="I54" s="77"/>
      <c r="J54" s="87"/>
      <c r="K54" s="49"/>
    </row>
  </sheetData>
  <mergeCells count="8">
    <mergeCell ref="B13:C13"/>
    <mergeCell ref="B22:C22"/>
    <mergeCell ref="A23:B23"/>
    <mergeCell ref="A4:A22"/>
    <mergeCell ref="B4:B11"/>
    <mergeCell ref="B14:B21"/>
    <mergeCell ref="D4:D11"/>
    <mergeCell ref="A1:I2"/>
  </mergeCells>
  <pageMargins left="0.75" right="0.75" top="1" bottom="1" header="0.5" footer="0.5"/>
  <pageSetup paperSize="9" scale="6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8" customHeight="1" spans="1:11">
      <c r="A1" s="50" t="s">
        <v>270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8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51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6" customHeight="1" spans="1:11">
      <c r="A4" s="56" t="s">
        <v>271</v>
      </c>
      <c r="B4" s="57" t="s">
        <v>272</v>
      </c>
      <c r="C4" s="58" t="s">
        <v>273</v>
      </c>
      <c r="D4" s="59">
        <v>43252</v>
      </c>
      <c r="E4" s="60" t="s">
        <v>59</v>
      </c>
      <c r="F4" s="61">
        <v>1</v>
      </c>
      <c r="G4" s="65"/>
      <c r="H4" s="62"/>
      <c r="I4" s="62" t="s">
        <v>6</v>
      </c>
      <c r="J4" s="82"/>
      <c r="K4" s="82"/>
    </row>
    <row r="5" customFormat="1" ht="26" customHeight="1" spans="1:11">
      <c r="A5" s="56"/>
      <c r="B5" s="63"/>
      <c r="C5" s="58" t="s">
        <v>264</v>
      </c>
      <c r="D5" s="64"/>
      <c r="E5" s="65" t="s">
        <v>43</v>
      </c>
      <c r="F5" s="66">
        <v>1</v>
      </c>
      <c r="G5" s="65"/>
      <c r="H5" s="62"/>
      <c r="I5" s="62" t="s">
        <v>6</v>
      </c>
      <c r="J5" s="49"/>
      <c r="K5" s="49"/>
    </row>
    <row r="6" customFormat="1" ht="26" customHeight="1" spans="1:11">
      <c r="A6" s="56"/>
      <c r="B6" s="63"/>
      <c r="C6" s="58" t="s">
        <v>258</v>
      </c>
      <c r="D6" s="64"/>
      <c r="E6" s="67" t="s">
        <v>274</v>
      </c>
      <c r="F6" s="68">
        <v>216</v>
      </c>
      <c r="G6" s="67"/>
      <c r="H6" s="62"/>
      <c r="I6" s="62" t="s">
        <v>6</v>
      </c>
      <c r="J6" s="49"/>
      <c r="K6" s="49"/>
    </row>
    <row r="7" customFormat="1" ht="26" customHeight="1" spans="1:11">
      <c r="A7" s="56"/>
      <c r="B7" s="63"/>
      <c r="C7" s="58" t="s">
        <v>58</v>
      </c>
      <c r="D7" s="64"/>
      <c r="E7" s="60" t="s">
        <v>59</v>
      </c>
      <c r="F7" s="68">
        <v>1</v>
      </c>
      <c r="G7" s="68"/>
      <c r="H7" s="62"/>
      <c r="I7" s="62"/>
      <c r="J7" s="49"/>
      <c r="K7" s="49"/>
    </row>
    <row r="8" customFormat="1" ht="26" customHeight="1" spans="1:11">
      <c r="A8" s="56"/>
      <c r="B8" s="63"/>
      <c r="C8" s="58" t="s">
        <v>52</v>
      </c>
      <c r="D8" s="64"/>
      <c r="E8" s="60" t="s">
        <v>43</v>
      </c>
      <c r="F8" s="68">
        <v>1</v>
      </c>
      <c r="G8" s="68"/>
      <c r="H8" s="62"/>
      <c r="I8" s="62"/>
      <c r="J8" s="49"/>
      <c r="K8" s="49"/>
    </row>
    <row r="9" customFormat="1" ht="26" customHeight="1" spans="1:11">
      <c r="A9" s="56"/>
      <c r="B9" s="63"/>
      <c r="C9" s="58" t="s">
        <v>275</v>
      </c>
      <c r="D9" s="64"/>
      <c r="E9" s="60" t="s">
        <v>46</v>
      </c>
      <c r="F9" s="68">
        <v>1</v>
      </c>
      <c r="G9" s="68"/>
      <c r="H9" s="62"/>
      <c r="I9" s="62"/>
      <c r="J9" s="49"/>
      <c r="K9" s="49"/>
    </row>
    <row r="10" customFormat="1" ht="26" customHeight="1" spans="1:11">
      <c r="A10" s="56"/>
      <c r="B10" s="63"/>
      <c r="C10" s="58" t="s">
        <v>276</v>
      </c>
      <c r="D10" s="64"/>
      <c r="E10" s="60" t="s">
        <v>59</v>
      </c>
      <c r="F10" s="68">
        <v>1</v>
      </c>
      <c r="G10" s="68"/>
      <c r="H10" s="62"/>
      <c r="I10" s="62"/>
      <c r="J10" s="49"/>
      <c r="K10" s="49"/>
    </row>
    <row r="11" customFormat="1" ht="26" customHeight="1" spans="1:11">
      <c r="A11" s="56"/>
      <c r="B11" s="63"/>
      <c r="C11" s="58" t="s">
        <v>277</v>
      </c>
      <c r="D11" s="64"/>
      <c r="E11" s="60" t="s">
        <v>41</v>
      </c>
      <c r="F11" s="68">
        <f>'008'!F6</f>
        <v>0.02</v>
      </c>
      <c r="G11" s="68"/>
      <c r="H11" s="62"/>
      <c r="I11" s="62"/>
      <c r="J11" s="49"/>
      <c r="K11" s="49"/>
    </row>
    <row r="12" customFormat="1" ht="26" customHeight="1" spans="1:11">
      <c r="A12" s="56"/>
      <c r="B12" s="63"/>
      <c r="C12" s="58" t="s">
        <v>278</v>
      </c>
      <c r="D12" s="91"/>
      <c r="E12" s="60" t="s">
        <v>46</v>
      </c>
      <c r="F12" s="68">
        <v>1</v>
      </c>
      <c r="G12" s="58"/>
      <c r="H12" s="62"/>
      <c r="I12" s="62"/>
      <c r="J12" s="49"/>
      <c r="K12" s="49"/>
    </row>
    <row r="13" customFormat="1" ht="26" customHeight="1" spans="1:11">
      <c r="A13" s="70" t="s">
        <v>29</v>
      </c>
      <c r="B13" s="71"/>
      <c r="C13" s="72" t="s">
        <v>6</v>
      </c>
      <c r="D13" s="72" t="s">
        <v>6</v>
      </c>
      <c r="E13" s="72" t="s">
        <v>6</v>
      </c>
      <c r="F13" s="69" t="s">
        <v>6</v>
      </c>
      <c r="G13" s="73" t="s">
        <v>6</v>
      </c>
      <c r="H13" s="62">
        <f>SUM(H4:H12)</f>
        <v>0</v>
      </c>
      <c r="I13" s="62" t="s">
        <v>6</v>
      </c>
      <c r="J13" s="49"/>
      <c r="K13" s="49"/>
    </row>
    <row r="25" customFormat="1" spans="1:11">
      <c r="A25" s="45"/>
      <c r="B25" s="45"/>
      <c r="C25" s="46"/>
      <c r="D25" s="74"/>
      <c r="E25" s="74"/>
      <c r="F25" s="75"/>
      <c r="G25" s="76"/>
      <c r="H25" s="77"/>
      <c r="I25" s="77"/>
      <c r="J25" s="87"/>
      <c r="K25" s="49"/>
    </row>
    <row r="26" customFormat="1" spans="1:11">
      <c r="A26" s="45"/>
      <c r="B26" s="45"/>
      <c r="C26" s="46"/>
      <c r="D26" s="78"/>
      <c r="E26" s="78"/>
      <c r="F26" s="79"/>
      <c r="G26" s="76"/>
      <c r="H26" s="77"/>
      <c r="I26" s="77"/>
      <c r="J26" s="87"/>
      <c r="K26" s="49"/>
    </row>
    <row r="27" customFormat="1" spans="1:11">
      <c r="A27" s="45"/>
      <c r="B27" s="45"/>
      <c r="C27" s="46"/>
      <c r="D27" s="78"/>
      <c r="E27" s="78"/>
      <c r="F27" s="79"/>
      <c r="G27" s="76"/>
      <c r="H27" s="77"/>
      <c r="I27" s="77"/>
      <c r="J27" s="87"/>
      <c r="K27" s="49"/>
    </row>
    <row r="28" customFormat="1" spans="1:11">
      <c r="A28" s="45"/>
      <c r="B28" s="45"/>
      <c r="C28" s="46"/>
      <c r="D28" s="78"/>
      <c r="E28" s="78"/>
      <c r="F28" s="79"/>
      <c r="G28" s="80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4"/>
      <c r="E44" s="78"/>
      <c r="F44" s="79"/>
      <c r="G44" s="76"/>
      <c r="H44" s="77"/>
      <c r="I44" s="77"/>
      <c r="J44" s="87"/>
      <c r="K44" s="49"/>
    </row>
  </sheetData>
  <mergeCells count="5">
    <mergeCell ref="A13:B13"/>
    <mergeCell ref="A4:A12"/>
    <mergeCell ref="B4:B12"/>
    <mergeCell ref="D4:D11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8" customHeight="1" spans="1:11">
      <c r="A1" s="50" t="s">
        <v>279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8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7" customHeight="1" spans="1:11">
      <c r="A4" s="83" t="s">
        <v>280</v>
      </c>
      <c r="B4" s="84"/>
      <c r="C4" s="60" t="s">
        <v>258</v>
      </c>
      <c r="D4" s="59">
        <v>43252</v>
      </c>
      <c r="E4" s="60" t="s">
        <v>49</v>
      </c>
      <c r="F4" s="61">
        <f>(12*12+12*12+12*3.45)*2</f>
        <v>658.8</v>
      </c>
      <c r="G4" s="40"/>
      <c r="H4" s="62"/>
      <c r="I4" s="88" t="s">
        <v>6</v>
      </c>
      <c r="J4" s="82"/>
      <c r="K4" s="82"/>
    </row>
    <row r="5" customFormat="1" ht="27" customHeight="1" spans="1:11">
      <c r="A5" s="85"/>
      <c r="B5" s="86"/>
      <c r="C5" s="60" t="s">
        <v>281</v>
      </c>
      <c r="D5" s="64"/>
      <c r="E5" s="65" t="s">
        <v>43</v>
      </c>
      <c r="F5" s="66">
        <v>2</v>
      </c>
      <c r="G5" s="65"/>
      <c r="H5" s="62"/>
      <c r="I5" s="89"/>
      <c r="J5" s="49"/>
      <c r="K5" s="49"/>
    </row>
    <row r="6" customFormat="1" ht="27" customHeight="1" spans="1:11">
      <c r="A6" s="85"/>
      <c r="B6" s="86"/>
      <c r="C6" s="60" t="s">
        <v>282</v>
      </c>
      <c r="D6" s="64"/>
      <c r="E6" s="67" t="s">
        <v>46</v>
      </c>
      <c r="F6" s="68">
        <v>1</v>
      </c>
      <c r="G6" s="67"/>
      <c r="H6" s="62"/>
      <c r="I6" s="89"/>
      <c r="J6" s="49"/>
      <c r="K6" s="49"/>
    </row>
    <row r="7" customFormat="1" ht="27" customHeight="1" spans="1:11">
      <c r="A7" s="85"/>
      <c r="B7" s="86"/>
      <c r="C7" s="60" t="s">
        <v>60</v>
      </c>
      <c r="D7" s="64"/>
      <c r="E7" s="60" t="s">
        <v>46</v>
      </c>
      <c r="F7" s="68">
        <v>1</v>
      </c>
      <c r="G7" s="68"/>
      <c r="H7" s="62"/>
      <c r="I7" s="89"/>
      <c r="J7" s="49"/>
      <c r="K7" s="49"/>
    </row>
    <row r="8" customFormat="1" ht="27" customHeight="1" spans="1:11">
      <c r="A8" s="85"/>
      <c r="B8" s="86"/>
      <c r="C8" s="60" t="s">
        <v>283</v>
      </c>
      <c r="D8" s="64"/>
      <c r="E8" s="60" t="s">
        <v>59</v>
      </c>
      <c r="F8" s="68">
        <v>2</v>
      </c>
      <c r="G8" s="68"/>
      <c r="H8" s="62"/>
      <c r="I8" s="89"/>
      <c r="J8" s="49"/>
      <c r="K8" s="49"/>
    </row>
    <row r="9" customFormat="1" ht="27" customHeight="1" spans="1:11">
      <c r="A9" s="85"/>
      <c r="B9" s="86"/>
      <c r="C9" s="60" t="s">
        <v>284</v>
      </c>
      <c r="D9" s="64"/>
      <c r="E9" s="60" t="s">
        <v>43</v>
      </c>
      <c r="F9" s="68">
        <v>1</v>
      </c>
      <c r="G9" s="68"/>
      <c r="H9" s="62"/>
      <c r="I9" s="89"/>
      <c r="J9" s="49"/>
      <c r="K9" s="49"/>
    </row>
    <row r="10" customFormat="1" ht="27" customHeight="1" spans="1:11">
      <c r="A10" s="85"/>
      <c r="B10" s="86"/>
      <c r="C10" s="60" t="s">
        <v>58</v>
      </c>
      <c r="D10" s="64"/>
      <c r="E10" s="60" t="s">
        <v>43</v>
      </c>
      <c r="F10" s="68">
        <v>2</v>
      </c>
      <c r="G10" s="68"/>
      <c r="H10" s="62"/>
      <c r="I10" s="89"/>
      <c r="J10" s="49"/>
      <c r="K10" s="49"/>
    </row>
    <row r="11" customFormat="1" ht="27" customHeight="1" spans="1:11">
      <c r="A11" s="70" t="s">
        <v>29</v>
      </c>
      <c r="B11" s="71"/>
      <c r="C11" s="72" t="s">
        <v>6</v>
      </c>
      <c r="D11" s="72" t="s">
        <v>6</v>
      </c>
      <c r="E11" s="72" t="s">
        <v>6</v>
      </c>
      <c r="F11" s="69" t="s">
        <v>6</v>
      </c>
      <c r="G11" s="73" t="s">
        <v>6</v>
      </c>
      <c r="H11" s="62">
        <f>ROUND(SUM(H4:H10),-1)</f>
        <v>0</v>
      </c>
      <c r="I11" s="90"/>
      <c r="J11" s="49"/>
      <c r="K11" s="49"/>
    </row>
    <row r="23" customFormat="1" spans="1:11">
      <c r="A23" s="45"/>
      <c r="B23" s="45"/>
      <c r="C23" s="46"/>
      <c r="D23" s="74"/>
      <c r="E23" s="74"/>
      <c r="F23" s="75"/>
      <c r="G23" s="76"/>
      <c r="H23" s="77"/>
      <c r="I23" s="77"/>
      <c r="J23" s="87"/>
      <c r="K23" s="49"/>
    </row>
    <row r="24" customFormat="1" spans="1:11">
      <c r="A24" s="45"/>
      <c r="B24" s="45"/>
      <c r="C24" s="46"/>
      <c r="D24" s="78"/>
      <c r="E24" s="78"/>
      <c r="F24" s="79"/>
      <c r="G24" s="76"/>
      <c r="H24" s="77"/>
      <c r="I24" s="77"/>
      <c r="J24" s="87"/>
      <c r="K24" s="49"/>
    </row>
    <row r="25" customFormat="1" spans="1:11">
      <c r="A25" s="45"/>
      <c r="B25" s="45"/>
      <c r="C25" s="46"/>
      <c r="D25" s="78"/>
      <c r="E25" s="78"/>
      <c r="F25" s="79"/>
      <c r="G25" s="76"/>
      <c r="H25" s="77"/>
      <c r="I25" s="77"/>
      <c r="J25" s="87"/>
      <c r="K25" s="49"/>
    </row>
    <row r="26" customFormat="1" spans="1:11">
      <c r="A26" s="45"/>
      <c r="B26" s="45"/>
      <c r="C26" s="46"/>
      <c r="D26" s="78"/>
      <c r="E26" s="78"/>
      <c r="F26" s="79"/>
      <c r="G26" s="80"/>
      <c r="H26" s="77"/>
      <c r="I26" s="77"/>
      <c r="J26" s="87"/>
      <c r="K26" s="49"/>
    </row>
    <row r="27" customFormat="1" spans="1:11">
      <c r="A27" s="45"/>
      <c r="B27" s="45"/>
      <c r="C27" s="46"/>
      <c r="D27" s="78"/>
      <c r="E27" s="78"/>
      <c r="F27" s="79"/>
      <c r="G27" s="76"/>
      <c r="H27" s="77"/>
      <c r="I27" s="77"/>
      <c r="J27" s="87"/>
      <c r="K27" s="49"/>
    </row>
    <row r="28" customFormat="1" spans="1:11">
      <c r="A28" s="45"/>
      <c r="B28" s="45"/>
      <c r="C28" s="46"/>
      <c r="D28" s="78"/>
      <c r="E28" s="78"/>
      <c r="F28" s="79"/>
      <c r="G28" s="76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4"/>
      <c r="E42" s="78"/>
      <c r="F42" s="79"/>
      <c r="G42" s="76"/>
      <c r="H42" s="77"/>
      <c r="I42" s="77"/>
      <c r="J42" s="87"/>
      <c r="K42" s="49"/>
    </row>
  </sheetData>
  <mergeCells count="6">
    <mergeCell ref="A11:B11"/>
    <mergeCell ref="A4:A10"/>
    <mergeCell ref="B4:B10"/>
    <mergeCell ref="D4:D10"/>
    <mergeCell ref="I4:I11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8" customHeight="1" spans="1:11">
      <c r="A1" s="50" t="s">
        <v>285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8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30" customHeight="1" spans="1:11">
      <c r="A4" s="83" t="s">
        <v>286</v>
      </c>
      <c r="B4" s="84" t="s">
        <v>287</v>
      </c>
      <c r="C4" s="58" t="s">
        <v>288</v>
      </c>
      <c r="D4" s="59">
        <v>43252</v>
      </c>
      <c r="E4" s="60" t="s">
        <v>59</v>
      </c>
      <c r="F4" s="61">
        <v>1</v>
      </c>
      <c r="G4" s="62"/>
      <c r="H4" s="62"/>
      <c r="I4" s="62" t="s">
        <v>6</v>
      </c>
      <c r="J4" s="82"/>
      <c r="K4" s="82"/>
    </row>
    <row r="5" customFormat="1" ht="30" customHeight="1" spans="1:11">
      <c r="A5" s="85"/>
      <c r="B5" s="86"/>
      <c r="C5" s="58" t="s">
        <v>289</v>
      </c>
      <c r="D5" s="64"/>
      <c r="E5" s="65" t="s">
        <v>41</v>
      </c>
      <c r="F5" s="66">
        <v>0.1</v>
      </c>
      <c r="G5" s="65"/>
      <c r="H5" s="62"/>
      <c r="I5" s="62" t="s">
        <v>6</v>
      </c>
      <c r="J5" s="49"/>
      <c r="K5" s="49"/>
    </row>
    <row r="6" customFormat="1" ht="30" customHeight="1" spans="1:11">
      <c r="A6" s="85"/>
      <c r="B6" s="86"/>
      <c r="C6" s="58" t="s">
        <v>290</v>
      </c>
      <c r="D6" s="64"/>
      <c r="E6" s="67" t="s">
        <v>43</v>
      </c>
      <c r="F6" s="68">
        <v>1</v>
      </c>
      <c r="G6" s="67"/>
      <c r="H6" s="62"/>
      <c r="I6" s="62" t="s">
        <v>6</v>
      </c>
      <c r="J6" s="49"/>
      <c r="K6" s="49"/>
    </row>
    <row r="7" customFormat="1" ht="30" customHeight="1" spans="1:11">
      <c r="A7" s="85"/>
      <c r="B7" s="86"/>
      <c r="C7" s="58" t="s">
        <v>291</v>
      </c>
      <c r="D7" s="64"/>
      <c r="E7" s="60" t="s">
        <v>59</v>
      </c>
      <c r="F7" s="68">
        <v>1</v>
      </c>
      <c r="G7" s="68"/>
      <c r="H7" s="62"/>
      <c r="I7" s="62"/>
      <c r="J7" s="49"/>
      <c r="K7" s="49"/>
    </row>
    <row r="8" customFormat="1" ht="30" customHeight="1" spans="1:11">
      <c r="A8" s="85"/>
      <c r="B8" s="86"/>
      <c r="C8" s="58" t="s">
        <v>292</v>
      </c>
      <c r="D8" s="64"/>
      <c r="E8" s="60" t="s">
        <v>59</v>
      </c>
      <c r="F8" s="68">
        <v>6</v>
      </c>
      <c r="G8" s="68"/>
      <c r="H8" s="62"/>
      <c r="I8" s="62"/>
      <c r="J8" s="49"/>
      <c r="K8" s="49"/>
    </row>
    <row r="9" customFormat="1" ht="30" customHeight="1" spans="1:11">
      <c r="A9" s="85"/>
      <c r="B9" s="86"/>
      <c r="C9" s="58" t="s">
        <v>293</v>
      </c>
      <c r="D9" s="64"/>
      <c r="E9" s="60" t="s">
        <v>294</v>
      </c>
      <c r="F9" s="68">
        <v>97</v>
      </c>
      <c r="G9" s="68"/>
      <c r="H9" s="62"/>
      <c r="I9" s="62"/>
      <c r="J9" s="49"/>
      <c r="K9" s="49"/>
    </row>
    <row r="10" customFormat="1" ht="30" customHeight="1" spans="1:11">
      <c r="A10" s="85"/>
      <c r="B10" s="86"/>
      <c r="C10" s="58" t="s">
        <v>295</v>
      </c>
      <c r="D10" s="64"/>
      <c r="E10" s="60" t="s">
        <v>59</v>
      </c>
      <c r="F10" s="68">
        <v>1</v>
      </c>
      <c r="G10" s="68"/>
      <c r="H10" s="62"/>
      <c r="I10" s="62"/>
      <c r="J10" s="49"/>
      <c r="K10" s="49"/>
    </row>
    <row r="11" customFormat="1" ht="30" customHeight="1" spans="1:11">
      <c r="A11" s="85"/>
      <c r="B11" s="86"/>
      <c r="C11" s="58" t="s">
        <v>296</v>
      </c>
      <c r="D11" s="64"/>
      <c r="E11" s="67" t="s">
        <v>43</v>
      </c>
      <c r="F11" s="68">
        <v>1</v>
      </c>
      <c r="G11" s="67"/>
      <c r="H11" s="62"/>
      <c r="I11" s="62" t="s">
        <v>6</v>
      </c>
      <c r="J11" s="49"/>
      <c r="K11" s="49"/>
    </row>
    <row r="12" customFormat="1" ht="30" customHeight="1" spans="1:11">
      <c r="A12" s="85"/>
      <c r="B12" s="86"/>
      <c r="C12" s="58" t="s">
        <v>297</v>
      </c>
      <c r="D12" s="64"/>
      <c r="E12" s="67" t="s">
        <v>46</v>
      </c>
      <c r="F12" s="68">
        <v>1</v>
      </c>
      <c r="G12" s="67"/>
      <c r="H12" s="62"/>
      <c r="I12" s="62"/>
      <c r="J12" s="49"/>
      <c r="K12" s="49"/>
    </row>
    <row r="13" customFormat="1" ht="30" customHeight="1" spans="1:11">
      <c r="A13" s="85"/>
      <c r="B13" s="86"/>
      <c r="C13" s="27" t="s">
        <v>298</v>
      </c>
      <c r="D13" s="64"/>
      <c r="E13" s="67" t="s">
        <v>43</v>
      </c>
      <c r="F13" s="68">
        <v>1</v>
      </c>
      <c r="G13" s="67"/>
      <c r="H13" s="62"/>
      <c r="I13" s="62" t="s">
        <v>6</v>
      </c>
      <c r="J13" s="49"/>
      <c r="K13" s="49"/>
    </row>
    <row r="14" customFormat="1" ht="30" customHeight="1" spans="1:11">
      <c r="A14" s="70" t="s">
        <v>29</v>
      </c>
      <c r="B14" s="71"/>
      <c r="C14" s="72" t="s">
        <v>6</v>
      </c>
      <c r="D14" s="72" t="s">
        <v>6</v>
      </c>
      <c r="E14" s="72" t="s">
        <v>6</v>
      </c>
      <c r="F14" s="69" t="s">
        <v>6</v>
      </c>
      <c r="G14" s="73" t="s">
        <v>6</v>
      </c>
      <c r="H14" s="62">
        <f>SUM(H4:H13)</f>
        <v>0</v>
      </c>
      <c r="I14" s="62" t="s">
        <v>6</v>
      </c>
      <c r="J14" s="49"/>
      <c r="K14" s="49"/>
    </row>
    <row r="26" customFormat="1" spans="1:11">
      <c r="A26" s="45"/>
      <c r="B26" s="45"/>
      <c r="C26" s="46"/>
      <c r="D26" s="74"/>
      <c r="E26" s="74"/>
      <c r="F26" s="75"/>
      <c r="G26" s="76"/>
      <c r="H26" s="77"/>
      <c r="I26" s="77"/>
      <c r="J26" s="87"/>
      <c r="K26" s="49"/>
    </row>
    <row r="27" customFormat="1" spans="1:11">
      <c r="A27" s="45"/>
      <c r="B27" s="45"/>
      <c r="C27" s="46"/>
      <c r="D27" s="78"/>
      <c r="E27" s="78"/>
      <c r="F27" s="79"/>
      <c r="G27" s="76"/>
      <c r="H27" s="77"/>
      <c r="I27" s="77"/>
      <c r="J27" s="87"/>
      <c r="K27" s="49"/>
    </row>
    <row r="28" customFormat="1" spans="1:11">
      <c r="A28" s="45"/>
      <c r="B28" s="45"/>
      <c r="C28" s="46"/>
      <c r="D28" s="78"/>
      <c r="E28" s="78"/>
      <c r="F28" s="79"/>
      <c r="G28" s="76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80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8"/>
      <c r="E44" s="78"/>
      <c r="F44" s="79"/>
      <c r="G44" s="76"/>
      <c r="H44" s="77"/>
      <c r="I44" s="77"/>
      <c r="J44" s="87"/>
      <c r="K44" s="49"/>
    </row>
    <row r="45" customFormat="1" spans="1:11">
      <c r="A45" s="45"/>
      <c r="B45" s="45"/>
      <c r="C45" s="46"/>
      <c r="D45" s="74"/>
      <c r="E45" s="78"/>
      <c r="F45" s="79"/>
      <c r="G45" s="76"/>
      <c r="H45" s="77"/>
      <c r="I45" s="77"/>
      <c r="J45" s="87"/>
      <c r="K45" s="49"/>
    </row>
  </sheetData>
  <mergeCells count="5">
    <mergeCell ref="A14:B14"/>
    <mergeCell ref="A4:A13"/>
    <mergeCell ref="B4:B13"/>
    <mergeCell ref="D4:D13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8" customHeight="1" spans="1:11">
      <c r="A1" s="50" t="s">
        <v>299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8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3" customHeight="1" spans="1:11">
      <c r="A4" s="83" t="s">
        <v>300</v>
      </c>
      <c r="B4" s="84" t="s">
        <v>301</v>
      </c>
      <c r="C4" s="58" t="s">
        <v>302</v>
      </c>
      <c r="D4" s="59">
        <v>43252</v>
      </c>
      <c r="E4" s="60" t="s">
        <v>49</v>
      </c>
      <c r="F4" s="61">
        <v>783</v>
      </c>
      <c r="G4" s="40"/>
      <c r="H4" s="62"/>
      <c r="I4" s="62" t="s">
        <v>6</v>
      </c>
      <c r="J4" s="82"/>
      <c r="K4" s="82"/>
    </row>
    <row r="5" customFormat="1" ht="23" customHeight="1" spans="1:11">
      <c r="A5" s="85"/>
      <c r="B5" s="86"/>
      <c r="C5" s="58" t="s">
        <v>303</v>
      </c>
      <c r="D5" s="64"/>
      <c r="E5" s="65" t="s">
        <v>41</v>
      </c>
      <c r="F5" s="66">
        <f>ROUND(1.8*2*0.8*7.93*2/1000,2)</f>
        <v>0.05</v>
      </c>
      <c r="G5" s="65"/>
      <c r="H5" s="62"/>
      <c r="I5" s="62" t="s">
        <v>6</v>
      </c>
      <c r="J5" s="49"/>
      <c r="K5" s="49"/>
    </row>
    <row r="6" customFormat="1" ht="23" customHeight="1" spans="1:11">
      <c r="A6" s="85"/>
      <c r="B6" s="86"/>
      <c r="C6" s="58" t="s">
        <v>304</v>
      </c>
      <c r="D6" s="64"/>
      <c r="E6" s="67" t="s">
        <v>43</v>
      </c>
      <c r="F6" s="68">
        <v>2</v>
      </c>
      <c r="G6" s="67"/>
      <c r="H6" s="62"/>
      <c r="I6" s="62" t="s">
        <v>6</v>
      </c>
      <c r="J6" s="49"/>
      <c r="K6" s="49"/>
    </row>
    <row r="7" customFormat="1" ht="23" customHeight="1" spans="1:11">
      <c r="A7" s="85"/>
      <c r="B7" s="86"/>
      <c r="C7" s="58" t="s">
        <v>305</v>
      </c>
      <c r="D7" s="64"/>
      <c r="E7" s="60" t="s">
        <v>41</v>
      </c>
      <c r="F7" s="68">
        <f>1096/1000</f>
        <v>1.096</v>
      </c>
      <c r="G7" s="68"/>
      <c r="H7" s="62"/>
      <c r="I7" s="62"/>
      <c r="J7" s="49"/>
      <c r="K7" s="49"/>
    </row>
    <row r="8" customFormat="1" ht="23" customHeight="1" spans="1:11">
      <c r="A8" s="85"/>
      <c r="B8" s="86"/>
      <c r="C8" s="58" t="s">
        <v>306</v>
      </c>
      <c r="D8" s="64"/>
      <c r="E8" s="60" t="s">
        <v>43</v>
      </c>
      <c r="F8" s="68">
        <v>4</v>
      </c>
      <c r="G8" s="68"/>
      <c r="H8" s="62"/>
      <c r="I8" s="62"/>
      <c r="J8" s="49"/>
      <c r="K8" s="49"/>
    </row>
    <row r="9" customFormat="1" ht="23" customHeight="1" spans="1:11">
      <c r="A9" s="85"/>
      <c r="B9" s="86"/>
      <c r="C9" s="58" t="s">
        <v>307</v>
      </c>
      <c r="D9" s="64"/>
      <c r="E9" s="60" t="s">
        <v>59</v>
      </c>
      <c r="F9" s="68">
        <v>8</v>
      </c>
      <c r="G9" s="68"/>
      <c r="H9" s="62"/>
      <c r="I9" s="62"/>
      <c r="J9" s="49"/>
      <c r="K9" s="49"/>
    </row>
    <row r="10" customFormat="1" ht="23" customHeight="1" spans="1:11">
      <c r="A10" s="85"/>
      <c r="B10" s="86"/>
      <c r="C10" s="58" t="s">
        <v>308</v>
      </c>
      <c r="D10" s="64"/>
      <c r="E10" s="60" t="s">
        <v>77</v>
      </c>
      <c r="F10" s="68">
        <v>56</v>
      </c>
      <c r="G10" s="68"/>
      <c r="H10" s="62"/>
      <c r="I10" s="62"/>
      <c r="J10" s="49"/>
      <c r="K10" s="49"/>
    </row>
    <row r="11" customFormat="1" ht="23" customHeight="1" spans="1:11">
      <c r="A11" s="85"/>
      <c r="B11" s="86"/>
      <c r="C11" s="58" t="s">
        <v>309</v>
      </c>
      <c r="D11" s="64"/>
      <c r="E11" s="60" t="s">
        <v>77</v>
      </c>
      <c r="F11" s="68">
        <v>24</v>
      </c>
      <c r="G11" s="68"/>
      <c r="H11" s="62"/>
      <c r="I11" s="62"/>
      <c r="J11" s="49"/>
      <c r="K11" s="49"/>
    </row>
    <row r="12" customFormat="1" ht="23" customHeight="1" spans="1:11">
      <c r="A12" s="85"/>
      <c r="B12" s="86"/>
      <c r="C12" s="58" t="s">
        <v>310</v>
      </c>
      <c r="D12" s="64"/>
      <c r="E12" s="60" t="s">
        <v>77</v>
      </c>
      <c r="F12" s="68">
        <v>8</v>
      </c>
      <c r="G12" s="68"/>
      <c r="H12" s="62"/>
      <c r="I12" s="62"/>
      <c r="J12" s="49"/>
      <c r="K12" s="49"/>
    </row>
    <row r="13" customFormat="1" ht="23" customHeight="1" spans="1:11">
      <c r="A13" s="85"/>
      <c r="B13" s="86"/>
      <c r="C13" s="58" t="s">
        <v>311</v>
      </c>
      <c r="D13" s="64"/>
      <c r="E13" s="60" t="s">
        <v>77</v>
      </c>
      <c r="F13" s="68">
        <v>24</v>
      </c>
      <c r="G13" s="68"/>
      <c r="H13" s="62"/>
      <c r="I13" s="62"/>
      <c r="J13" s="49"/>
      <c r="K13" s="49"/>
    </row>
    <row r="14" customFormat="1" ht="23" customHeight="1" spans="1:11">
      <c r="A14" s="85"/>
      <c r="B14" s="86"/>
      <c r="C14" s="58" t="s">
        <v>278</v>
      </c>
      <c r="D14" s="64"/>
      <c r="E14" s="60" t="s">
        <v>46</v>
      </c>
      <c r="F14" s="68">
        <v>1</v>
      </c>
      <c r="G14" s="68"/>
      <c r="H14" s="62"/>
      <c r="I14" s="62"/>
      <c r="J14" s="49"/>
      <c r="K14" s="49"/>
    </row>
    <row r="15" customFormat="1" ht="23" customHeight="1" spans="1:11">
      <c r="A15" s="85"/>
      <c r="B15" s="86"/>
      <c r="C15" s="58" t="s">
        <v>312</v>
      </c>
      <c r="D15" s="64"/>
      <c r="E15" s="67" t="s">
        <v>43</v>
      </c>
      <c r="F15" s="68">
        <v>2</v>
      </c>
      <c r="G15" s="67"/>
      <c r="H15" s="62"/>
      <c r="I15" s="62" t="s">
        <v>6</v>
      </c>
      <c r="J15" s="49"/>
      <c r="K15" s="49"/>
    </row>
    <row r="16" customFormat="1" ht="23" customHeight="1" spans="1:11">
      <c r="A16" s="85"/>
      <c r="B16" s="86"/>
      <c r="C16" s="27" t="s">
        <v>313</v>
      </c>
      <c r="D16" s="64"/>
      <c r="E16" s="67" t="s">
        <v>59</v>
      </c>
      <c r="F16" s="68">
        <v>2</v>
      </c>
      <c r="G16" s="67"/>
      <c r="H16" s="62"/>
      <c r="I16" s="62" t="s">
        <v>6</v>
      </c>
      <c r="J16" s="49"/>
      <c r="K16" s="49"/>
    </row>
    <row r="17" customFormat="1" ht="23" customHeight="1" spans="1:11">
      <c r="A17" s="70" t="s">
        <v>29</v>
      </c>
      <c r="B17" s="71"/>
      <c r="C17" s="72" t="s">
        <v>6</v>
      </c>
      <c r="D17" s="72" t="s">
        <v>6</v>
      </c>
      <c r="E17" s="72" t="s">
        <v>6</v>
      </c>
      <c r="F17" s="69" t="s">
        <v>6</v>
      </c>
      <c r="G17" s="73" t="s">
        <v>6</v>
      </c>
      <c r="H17" s="62">
        <f>SUM(H4:H16)</f>
        <v>0</v>
      </c>
      <c r="I17" s="62" t="s">
        <v>6</v>
      </c>
      <c r="J17" s="49"/>
      <c r="K17" s="49"/>
    </row>
    <row r="29" customFormat="1" spans="1:11">
      <c r="A29" s="45"/>
      <c r="B29" s="45"/>
      <c r="C29" s="46"/>
      <c r="D29" s="74"/>
      <c r="E29" s="74"/>
      <c r="F29" s="75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80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8"/>
      <c r="E44" s="78"/>
      <c r="F44" s="79"/>
      <c r="G44" s="76"/>
      <c r="H44" s="77"/>
      <c r="I44" s="77"/>
      <c r="J44" s="87"/>
      <c r="K44" s="49"/>
    </row>
    <row r="45" customFormat="1" spans="1:11">
      <c r="A45" s="45"/>
      <c r="B45" s="45"/>
      <c r="C45" s="46"/>
      <c r="D45" s="78"/>
      <c r="E45" s="78"/>
      <c r="F45" s="79"/>
      <c r="G45" s="76"/>
      <c r="H45" s="77"/>
      <c r="I45" s="77"/>
      <c r="J45" s="87"/>
      <c r="K45" s="49"/>
    </row>
    <row r="46" customFormat="1" spans="1:11">
      <c r="A46" s="45"/>
      <c r="B46" s="45"/>
      <c r="C46" s="46"/>
      <c r="D46" s="78"/>
      <c r="E46" s="78"/>
      <c r="F46" s="79"/>
      <c r="G46" s="76"/>
      <c r="H46" s="77"/>
      <c r="I46" s="77"/>
      <c r="J46" s="87"/>
      <c r="K46" s="49"/>
    </row>
    <row r="47" customFormat="1" spans="1:11">
      <c r="A47" s="45"/>
      <c r="B47" s="45"/>
      <c r="C47" s="46"/>
      <c r="D47" s="78"/>
      <c r="E47" s="78"/>
      <c r="F47" s="79"/>
      <c r="G47" s="76"/>
      <c r="H47" s="77"/>
      <c r="I47" s="77"/>
      <c r="J47" s="87"/>
      <c r="K47" s="49"/>
    </row>
    <row r="48" customFormat="1" spans="1:11">
      <c r="A48" s="45"/>
      <c r="B48" s="45"/>
      <c r="C48" s="46"/>
      <c r="D48" s="74"/>
      <c r="E48" s="78"/>
      <c r="F48" s="79"/>
      <c r="G48" s="76"/>
      <c r="H48" s="77"/>
      <c r="I48" s="77"/>
      <c r="J48" s="87"/>
      <c r="K48" s="49"/>
    </row>
  </sheetData>
  <mergeCells count="5">
    <mergeCell ref="A17:B17"/>
    <mergeCell ref="A4:A16"/>
    <mergeCell ref="B4:B16"/>
    <mergeCell ref="D4:D16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view="pageBreakPreview" zoomScaleNormal="100" workbookViewId="0">
      <selection activeCell="F18" sqref="F18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</cols>
  <sheetData>
    <row r="1" customFormat="1" ht="24" customHeight="1" spans="1:10">
      <c r="A1" s="50" t="s">
        <v>314</v>
      </c>
      <c r="B1" s="51"/>
      <c r="C1" s="51"/>
      <c r="D1" s="51"/>
      <c r="E1" s="51"/>
      <c r="F1" s="51"/>
      <c r="G1" s="51"/>
      <c r="H1" s="51"/>
      <c r="I1" s="51"/>
      <c r="J1" s="49"/>
    </row>
    <row r="2" customFormat="1" ht="24" customHeight="1" spans="1:10">
      <c r="A2" s="51"/>
      <c r="B2" s="51"/>
      <c r="C2" s="51"/>
      <c r="D2" s="51"/>
      <c r="E2" s="51"/>
      <c r="F2" s="51"/>
      <c r="G2" s="51"/>
      <c r="H2" s="51"/>
      <c r="I2" s="51"/>
      <c r="J2" s="49"/>
    </row>
    <row r="3" s="43" customFormat="1" ht="39" customHeight="1" spans="1:10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</row>
    <row r="4" s="44" customFormat="1" ht="34" customHeight="1" spans="1:10">
      <c r="A4" s="83" t="s">
        <v>315</v>
      </c>
      <c r="B4" s="84" t="s">
        <v>39</v>
      </c>
      <c r="C4" s="58" t="s">
        <v>316</v>
      </c>
      <c r="D4" s="59">
        <v>42179</v>
      </c>
      <c r="E4" s="60" t="s">
        <v>294</v>
      </c>
      <c r="F4" s="61">
        <v>483</v>
      </c>
      <c r="G4" s="40"/>
      <c r="H4" s="62"/>
      <c r="I4" s="62" t="s">
        <v>6</v>
      </c>
      <c r="J4" s="82"/>
    </row>
    <row r="5" customFormat="1" ht="34" customHeight="1" spans="1:10">
      <c r="A5" s="85"/>
      <c r="B5" s="86"/>
      <c r="C5" s="58" t="s">
        <v>317</v>
      </c>
      <c r="D5" s="64"/>
      <c r="E5" s="65" t="s">
        <v>59</v>
      </c>
      <c r="F5" s="66">
        <v>1</v>
      </c>
      <c r="G5" s="65"/>
      <c r="H5" s="62"/>
      <c r="I5" s="62" t="s">
        <v>6</v>
      </c>
      <c r="J5" s="49"/>
    </row>
    <row r="6" customFormat="1" ht="34" customHeight="1" spans="1:10">
      <c r="A6" s="85"/>
      <c r="B6" s="86"/>
      <c r="C6" s="58" t="s">
        <v>318</v>
      </c>
      <c r="D6" s="64"/>
      <c r="E6" s="67" t="s">
        <v>43</v>
      </c>
      <c r="F6" s="68">
        <v>1</v>
      </c>
      <c r="G6" s="67"/>
      <c r="H6" s="62"/>
      <c r="I6" s="62" t="s">
        <v>6</v>
      </c>
      <c r="J6" s="49"/>
    </row>
    <row r="7" customFormat="1" ht="34" customHeight="1" spans="1:10">
      <c r="A7" s="85"/>
      <c r="B7" s="86"/>
      <c r="C7" s="58" t="s">
        <v>264</v>
      </c>
      <c r="D7" s="64"/>
      <c r="E7" s="67" t="s">
        <v>43</v>
      </c>
      <c r="F7" s="68">
        <v>2</v>
      </c>
      <c r="G7" s="67"/>
      <c r="H7" s="62"/>
      <c r="I7" s="62" t="s">
        <v>6</v>
      </c>
      <c r="J7" s="49"/>
    </row>
    <row r="8" customFormat="1" ht="34" customHeight="1" spans="1:10">
      <c r="A8" s="85"/>
      <c r="B8" s="86"/>
      <c r="C8" s="58" t="s">
        <v>319</v>
      </c>
      <c r="D8" s="64"/>
      <c r="E8" s="67" t="s">
        <v>77</v>
      </c>
      <c r="F8" s="68">
        <v>1</v>
      </c>
      <c r="G8" s="67"/>
      <c r="H8" s="62"/>
      <c r="I8" s="62" t="s">
        <v>6</v>
      </c>
      <c r="J8" s="49"/>
    </row>
    <row r="9" customFormat="1" ht="34" customHeight="1" spans="1:10">
      <c r="A9" s="85"/>
      <c r="B9" s="86"/>
      <c r="C9" s="58" t="s">
        <v>282</v>
      </c>
      <c r="D9" s="64"/>
      <c r="E9" s="67" t="s">
        <v>46</v>
      </c>
      <c r="F9" s="68">
        <v>1</v>
      </c>
      <c r="G9" s="67"/>
      <c r="H9" s="62"/>
      <c r="I9" s="62" t="s">
        <v>6</v>
      </c>
      <c r="J9" s="49"/>
    </row>
    <row r="10" customFormat="1" ht="34" customHeight="1" spans="1:10">
      <c r="A10" s="85"/>
      <c r="B10" s="86"/>
      <c r="C10" s="58" t="s">
        <v>60</v>
      </c>
      <c r="D10" s="64"/>
      <c r="E10" s="67" t="s">
        <v>46</v>
      </c>
      <c r="F10" s="68">
        <v>1</v>
      </c>
      <c r="G10" s="67"/>
      <c r="H10" s="62"/>
      <c r="I10" s="62"/>
      <c r="J10" s="49"/>
    </row>
    <row r="11" customFormat="1" ht="34" customHeight="1" spans="1:10">
      <c r="A11" s="85"/>
      <c r="B11" s="86"/>
      <c r="C11" s="58" t="s">
        <v>310</v>
      </c>
      <c r="D11" s="64"/>
      <c r="E11" s="67" t="s">
        <v>77</v>
      </c>
      <c r="F11" s="68">
        <v>1</v>
      </c>
      <c r="G11" s="67"/>
      <c r="H11" s="62"/>
      <c r="I11" s="62" t="s">
        <v>6</v>
      </c>
      <c r="J11" s="49"/>
    </row>
    <row r="12" customFormat="1" ht="34" customHeight="1" spans="1:10">
      <c r="A12" s="85"/>
      <c r="B12" s="86"/>
      <c r="C12" s="58" t="s">
        <v>58</v>
      </c>
      <c r="D12" s="64"/>
      <c r="E12" s="67" t="s">
        <v>77</v>
      </c>
      <c r="F12" s="68">
        <v>1</v>
      </c>
      <c r="G12" s="67"/>
      <c r="H12" s="62"/>
      <c r="I12" s="62" t="s">
        <v>6</v>
      </c>
      <c r="J12" s="49"/>
    </row>
    <row r="13" customFormat="1" ht="34" customHeight="1" spans="1:10">
      <c r="A13" s="70" t="s">
        <v>29</v>
      </c>
      <c r="B13" s="71"/>
      <c r="C13" s="72" t="s">
        <v>6</v>
      </c>
      <c r="D13" s="72" t="s">
        <v>6</v>
      </c>
      <c r="E13" s="72" t="s">
        <v>6</v>
      </c>
      <c r="F13" s="69" t="s">
        <v>6</v>
      </c>
      <c r="G13" s="73" t="s">
        <v>6</v>
      </c>
      <c r="H13" s="62">
        <f>SUM(H4:H12)</f>
        <v>0</v>
      </c>
      <c r="I13" s="62" t="s">
        <v>6</v>
      </c>
      <c r="J13" s="49"/>
    </row>
    <row r="25" customFormat="1" spans="1:10">
      <c r="A25" s="45"/>
      <c r="B25" s="45"/>
      <c r="C25" s="46"/>
      <c r="D25" s="74"/>
      <c r="E25" s="74"/>
      <c r="F25" s="75"/>
      <c r="G25" s="76"/>
      <c r="H25" s="77"/>
      <c r="I25" s="77"/>
      <c r="J25" s="87"/>
    </row>
    <row r="26" customFormat="1" spans="1:10">
      <c r="A26" s="45"/>
      <c r="B26" s="45"/>
      <c r="C26" s="46"/>
      <c r="D26" s="78"/>
      <c r="E26" s="78"/>
      <c r="F26" s="79"/>
      <c r="G26" s="76"/>
      <c r="H26" s="77"/>
      <c r="I26" s="77"/>
      <c r="J26" s="87"/>
    </row>
    <row r="27" customFormat="1" spans="1:10">
      <c r="A27" s="45"/>
      <c r="B27" s="45"/>
      <c r="C27" s="46"/>
      <c r="D27" s="78"/>
      <c r="E27" s="78"/>
      <c r="F27" s="79"/>
      <c r="G27" s="76"/>
      <c r="H27" s="77"/>
      <c r="I27" s="77"/>
      <c r="J27" s="87"/>
    </row>
    <row r="28" customFormat="1" spans="1:10">
      <c r="A28" s="45"/>
      <c r="B28" s="45"/>
      <c r="C28" s="46"/>
      <c r="D28" s="78"/>
      <c r="E28" s="78"/>
      <c r="F28" s="79"/>
      <c r="G28" s="80"/>
      <c r="H28" s="77"/>
      <c r="I28" s="77"/>
      <c r="J28" s="87"/>
    </row>
    <row r="29" customFormat="1" spans="1:10">
      <c r="A29" s="45"/>
      <c r="B29" s="45"/>
      <c r="C29" s="46"/>
      <c r="D29" s="78"/>
      <c r="E29" s="78"/>
      <c r="F29" s="79"/>
      <c r="G29" s="76"/>
      <c r="H29" s="77"/>
      <c r="I29" s="77"/>
      <c r="J29" s="87"/>
    </row>
    <row r="30" customFormat="1" spans="1:10">
      <c r="A30" s="45"/>
      <c r="B30" s="45"/>
      <c r="C30" s="46"/>
      <c r="D30" s="78"/>
      <c r="E30" s="78"/>
      <c r="F30" s="79"/>
      <c r="G30" s="76"/>
      <c r="H30" s="77"/>
      <c r="I30" s="77"/>
      <c r="J30" s="87"/>
    </row>
    <row r="31" customFormat="1" spans="1:10">
      <c r="A31" s="45"/>
      <c r="B31" s="45"/>
      <c r="C31" s="46"/>
      <c r="D31" s="78"/>
      <c r="E31" s="78"/>
      <c r="F31" s="79"/>
      <c r="G31" s="76"/>
      <c r="H31" s="77"/>
      <c r="I31" s="77"/>
      <c r="J31" s="87"/>
    </row>
    <row r="32" customFormat="1" spans="1:10">
      <c r="A32" s="45"/>
      <c r="B32" s="45"/>
      <c r="C32" s="46"/>
      <c r="D32" s="78"/>
      <c r="E32" s="78"/>
      <c r="F32" s="79"/>
      <c r="G32" s="76"/>
      <c r="H32" s="77"/>
      <c r="I32" s="77"/>
      <c r="J32" s="87"/>
    </row>
    <row r="33" customFormat="1" spans="1:10">
      <c r="A33" s="45"/>
      <c r="B33" s="45"/>
      <c r="C33" s="46"/>
      <c r="D33" s="78"/>
      <c r="E33" s="78"/>
      <c r="F33" s="79"/>
      <c r="G33" s="76"/>
      <c r="H33" s="77"/>
      <c r="I33" s="77"/>
      <c r="J33" s="87"/>
    </row>
    <row r="34" customFormat="1" spans="1:10">
      <c r="A34" s="45"/>
      <c r="B34" s="45"/>
      <c r="C34" s="46"/>
      <c r="D34" s="78"/>
      <c r="E34" s="78"/>
      <c r="F34" s="79"/>
      <c r="G34" s="76"/>
      <c r="H34" s="77"/>
      <c r="I34" s="77"/>
      <c r="J34" s="87"/>
    </row>
    <row r="35" customFormat="1" spans="1:10">
      <c r="A35" s="45"/>
      <c r="B35" s="45"/>
      <c r="C35" s="46"/>
      <c r="D35" s="78"/>
      <c r="E35" s="78"/>
      <c r="F35" s="79"/>
      <c r="G35" s="76"/>
      <c r="H35" s="77"/>
      <c r="I35" s="77"/>
      <c r="J35" s="87"/>
    </row>
    <row r="36" customFormat="1" spans="1:10">
      <c r="A36" s="45"/>
      <c r="B36" s="45"/>
      <c r="C36" s="46"/>
      <c r="D36" s="78"/>
      <c r="E36" s="78"/>
      <c r="F36" s="79"/>
      <c r="G36" s="76"/>
      <c r="H36" s="77"/>
      <c r="I36" s="77"/>
      <c r="J36" s="87"/>
    </row>
    <row r="37" customFormat="1" spans="1:10">
      <c r="A37" s="45"/>
      <c r="B37" s="45"/>
      <c r="C37" s="46"/>
      <c r="D37" s="78"/>
      <c r="E37" s="78"/>
      <c r="F37" s="79"/>
      <c r="G37" s="76"/>
      <c r="H37" s="77"/>
      <c r="I37" s="77"/>
      <c r="J37" s="87"/>
    </row>
    <row r="38" customFormat="1" spans="1:10">
      <c r="A38" s="45"/>
      <c r="B38" s="45"/>
      <c r="C38" s="46"/>
      <c r="D38" s="78"/>
      <c r="E38" s="78"/>
      <c r="F38" s="79"/>
      <c r="G38" s="76"/>
      <c r="H38" s="77"/>
      <c r="I38" s="77"/>
      <c r="J38" s="87"/>
    </row>
    <row r="39" customFormat="1" spans="1:10">
      <c r="A39" s="45"/>
      <c r="B39" s="45"/>
      <c r="C39" s="46"/>
      <c r="D39" s="78"/>
      <c r="E39" s="78"/>
      <c r="F39" s="79"/>
      <c r="G39" s="76"/>
      <c r="H39" s="77"/>
      <c r="I39" s="77"/>
      <c r="J39" s="87"/>
    </row>
    <row r="40" customFormat="1" spans="1:10">
      <c r="A40" s="45"/>
      <c r="B40" s="45"/>
      <c r="C40" s="46"/>
      <c r="D40" s="78"/>
      <c r="E40" s="78"/>
      <c r="F40" s="79"/>
      <c r="G40" s="76"/>
      <c r="H40" s="77"/>
      <c r="I40" s="77"/>
      <c r="J40" s="87"/>
    </row>
    <row r="41" customFormat="1" spans="1:10">
      <c r="A41" s="45"/>
      <c r="B41" s="45"/>
      <c r="C41" s="46"/>
      <c r="D41" s="78"/>
      <c r="E41" s="78"/>
      <c r="F41" s="79"/>
      <c r="G41" s="76"/>
      <c r="H41" s="77"/>
      <c r="I41" s="77"/>
      <c r="J41" s="87"/>
    </row>
    <row r="42" customFormat="1" spans="1:10">
      <c r="A42" s="45"/>
      <c r="B42" s="45"/>
      <c r="C42" s="46"/>
      <c r="D42" s="78"/>
      <c r="E42" s="78"/>
      <c r="F42" s="79"/>
      <c r="G42" s="76"/>
      <c r="H42" s="77"/>
      <c r="I42" s="77"/>
      <c r="J42" s="87"/>
    </row>
    <row r="43" customFormat="1" spans="1:10">
      <c r="A43" s="45"/>
      <c r="B43" s="45"/>
      <c r="C43" s="46"/>
      <c r="D43" s="78"/>
      <c r="E43" s="78"/>
      <c r="F43" s="79"/>
      <c r="G43" s="76"/>
      <c r="H43" s="77"/>
      <c r="I43" s="77"/>
      <c r="J43" s="87"/>
    </row>
    <row r="44" customFormat="1" spans="1:10">
      <c r="A44" s="45"/>
      <c r="B44" s="45"/>
      <c r="C44" s="46"/>
      <c r="D44" s="74"/>
      <c r="E44" s="78"/>
      <c r="F44" s="79"/>
      <c r="G44" s="76"/>
      <c r="H44" s="77"/>
      <c r="I44" s="77"/>
      <c r="J44" s="87"/>
    </row>
  </sheetData>
  <mergeCells count="5">
    <mergeCell ref="A13:B13"/>
    <mergeCell ref="A4:A12"/>
    <mergeCell ref="B4:B12"/>
    <mergeCell ref="D4:D12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.81666666666667" defaultRowHeight="14.25"/>
  <cols>
    <col min="1" max="1" width="5.90833333333333" style="11" customWidth="1"/>
    <col min="2" max="2" width="5.725" style="13" customWidth="1"/>
    <col min="3" max="3" width="16.9083333333333" style="13" customWidth="1"/>
    <col min="4" max="4" width="33.5416666666667" style="14" customWidth="1"/>
    <col min="5" max="5" width="12.725" style="14" customWidth="1"/>
    <col min="6" max="6" width="8.275" style="14" customWidth="1"/>
    <col min="7" max="7" width="9.45833333333333" style="15" customWidth="1"/>
    <col min="8" max="8" width="12.1833333333333" style="16" customWidth="1"/>
    <col min="9" max="9" width="10.275" style="16" customWidth="1"/>
    <col min="10" max="10" width="6.18333333333333" style="11" customWidth="1"/>
    <col min="11" max="16384" width="9.81666666666667" style="11"/>
  </cols>
  <sheetData>
    <row r="1" s="11" customFormat="1" ht="47" customHeight="1" spans="1:10">
      <c r="A1" s="17" t="s">
        <v>30</v>
      </c>
      <c r="B1" s="14"/>
      <c r="C1" s="14"/>
      <c r="D1" s="14"/>
      <c r="E1" s="14"/>
      <c r="F1" s="14"/>
      <c r="G1" s="15"/>
      <c r="H1" s="18"/>
      <c r="I1" s="18"/>
      <c r="J1" s="14"/>
    </row>
    <row r="2" s="12" customFormat="1" ht="28" customHeight="1" spans="1:10">
      <c r="A2" s="10" t="s">
        <v>1</v>
      </c>
      <c r="B2" s="19" t="s">
        <v>2</v>
      </c>
      <c r="C2" s="19" t="s">
        <v>31</v>
      </c>
      <c r="D2" s="19" t="s">
        <v>32</v>
      </c>
      <c r="E2" s="19" t="s">
        <v>33</v>
      </c>
      <c r="F2" s="19" t="s">
        <v>34</v>
      </c>
      <c r="G2" s="20" t="s">
        <v>35</v>
      </c>
      <c r="H2" s="21" t="s">
        <v>36</v>
      </c>
      <c r="I2" s="38" t="s">
        <v>37</v>
      </c>
      <c r="J2" s="39" t="s">
        <v>4</v>
      </c>
    </row>
    <row r="3" s="12" customFormat="1" ht="31" customHeight="1" spans="1:10">
      <c r="A3" s="22">
        <v>1</v>
      </c>
      <c r="B3" s="23" t="s">
        <v>38</v>
      </c>
      <c r="C3" s="24" t="s">
        <v>39</v>
      </c>
      <c r="D3" s="19" t="s">
        <v>40</v>
      </c>
      <c r="E3" s="25">
        <v>44058</v>
      </c>
      <c r="F3" s="19" t="s">
        <v>41</v>
      </c>
      <c r="G3" s="19">
        <f>ROUND(2*2.5*1*7.93*7/1000,2)</f>
        <v>0.28</v>
      </c>
      <c r="H3" s="27"/>
      <c r="I3" s="40"/>
      <c r="J3" s="41" t="s">
        <v>6</v>
      </c>
    </row>
    <row r="4" s="11" customFormat="1" ht="30.75" customHeight="1" spans="1:10">
      <c r="A4" s="28"/>
      <c r="B4" s="29"/>
      <c r="C4" s="30"/>
      <c r="D4" s="19" t="s">
        <v>42</v>
      </c>
      <c r="E4" s="31"/>
      <c r="F4" s="19" t="s">
        <v>43</v>
      </c>
      <c r="G4" s="19">
        <v>7</v>
      </c>
      <c r="H4" s="27"/>
      <c r="I4" s="40"/>
      <c r="J4" s="41" t="s">
        <v>6</v>
      </c>
    </row>
    <row r="5" s="11" customFormat="1" ht="30.75" customHeight="1" spans="1:10">
      <c r="A5" s="28"/>
      <c r="B5" s="29"/>
      <c r="C5" s="30"/>
      <c r="D5" s="19" t="s">
        <v>44</v>
      </c>
      <c r="E5" s="31"/>
      <c r="F5" s="10" t="s">
        <v>43</v>
      </c>
      <c r="G5" s="19">
        <v>2</v>
      </c>
      <c r="H5" s="27"/>
      <c r="I5" s="40"/>
      <c r="J5" s="41" t="s">
        <v>6</v>
      </c>
    </row>
    <row r="6" s="11" customFormat="1" ht="30.75" customHeight="1" spans="1:10">
      <c r="A6" s="28"/>
      <c r="B6" s="29"/>
      <c r="C6" s="30"/>
      <c r="D6" s="19" t="s">
        <v>45</v>
      </c>
      <c r="E6" s="31"/>
      <c r="F6" s="10" t="s">
        <v>46</v>
      </c>
      <c r="G6" s="19">
        <v>1</v>
      </c>
      <c r="H6" s="27"/>
      <c r="I6" s="40"/>
      <c r="J6" s="41" t="s">
        <v>6</v>
      </c>
    </row>
    <row r="7" s="11" customFormat="1" ht="30.75" customHeight="1" spans="1:10">
      <c r="A7" s="28"/>
      <c r="B7" s="29"/>
      <c r="C7" s="30"/>
      <c r="D7" s="19" t="s">
        <v>47</v>
      </c>
      <c r="E7" s="31"/>
      <c r="F7" s="10" t="s">
        <v>46</v>
      </c>
      <c r="G7" s="19">
        <v>1</v>
      </c>
      <c r="H7" s="27"/>
      <c r="I7" s="40"/>
      <c r="J7" s="41" t="s">
        <v>6</v>
      </c>
    </row>
    <row r="8" s="11" customFormat="1" ht="30.75" customHeight="1" spans="1:10">
      <c r="A8" s="28"/>
      <c r="B8" s="29"/>
      <c r="C8" s="30"/>
      <c r="D8" s="19" t="s">
        <v>48</v>
      </c>
      <c r="E8" s="140"/>
      <c r="F8" s="10" t="s">
        <v>49</v>
      </c>
      <c r="G8" s="19">
        <f>3033+3891</f>
        <v>6924</v>
      </c>
      <c r="H8" s="27"/>
      <c r="I8" s="40"/>
      <c r="J8" s="41" t="s">
        <v>6</v>
      </c>
    </row>
    <row r="9" s="11" customFormat="1" ht="30.75" customHeight="1" spans="1:10">
      <c r="A9" s="34" t="s">
        <v>29</v>
      </c>
      <c r="B9" s="35"/>
      <c r="C9" s="35"/>
      <c r="D9" s="36"/>
      <c r="E9" s="35"/>
      <c r="F9" s="37"/>
      <c r="G9" s="19" t="s">
        <v>6</v>
      </c>
      <c r="H9" s="27" t="s">
        <v>6</v>
      </c>
      <c r="I9" s="27">
        <f>SUM(I3:I8)</f>
        <v>0</v>
      </c>
      <c r="J9" s="41" t="s">
        <v>6</v>
      </c>
    </row>
  </sheetData>
  <mergeCells count="6">
    <mergeCell ref="A1:J1"/>
    <mergeCell ref="A9:F9"/>
    <mergeCell ref="A3:A8"/>
    <mergeCell ref="B3:B8"/>
    <mergeCell ref="C3:C8"/>
    <mergeCell ref="E3:E8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view="pageBreakPreview" zoomScaleNormal="100" workbookViewId="0">
      <selection activeCell="E16" sqref="E16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8" customHeight="1" spans="1:11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8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45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30" customHeight="1" spans="1:11">
      <c r="A4" s="83" t="s">
        <v>321</v>
      </c>
      <c r="B4" s="84" t="s">
        <v>39</v>
      </c>
      <c r="C4" s="58" t="s">
        <v>316</v>
      </c>
      <c r="D4" s="59">
        <v>42179</v>
      </c>
      <c r="E4" s="60" t="s">
        <v>294</v>
      </c>
      <c r="F4" s="61">
        <v>216</v>
      </c>
      <c r="G4" s="40"/>
      <c r="H4" s="62"/>
      <c r="I4" s="62" t="s">
        <v>6</v>
      </c>
      <c r="J4" s="82"/>
      <c r="K4" s="82"/>
    </row>
    <row r="5" customFormat="1" ht="30" customHeight="1" spans="1:11">
      <c r="A5" s="85"/>
      <c r="B5" s="86"/>
      <c r="C5" s="58" t="s">
        <v>322</v>
      </c>
      <c r="D5" s="64"/>
      <c r="E5" s="65" t="s">
        <v>41</v>
      </c>
      <c r="F5" s="66">
        <f>2*1.4*0.8*7.93/1000</f>
        <v>0.0177632</v>
      </c>
      <c r="G5" s="65"/>
      <c r="H5" s="62"/>
      <c r="I5" s="62" t="s">
        <v>6</v>
      </c>
      <c r="J5" s="49"/>
      <c r="K5" s="49"/>
    </row>
    <row r="6" customFormat="1" ht="30" customHeight="1" spans="1:11">
      <c r="A6" s="85"/>
      <c r="B6" s="86"/>
      <c r="C6" s="58" t="s">
        <v>323</v>
      </c>
      <c r="D6" s="64"/>
      <c r="E6" s="67" t="s">
        <v>43</v>
      </c>
      <c r="F6" s="68">
        <v>1</v>
      </c>
      <c r="G6" s="67"/>
      <c r="H6" s="62"/>
      <c r="I6" s="62" t="s">
        <v>6</v>
      </c>
      <c r="J6" s="49"/>
      <c r="K6" s="49"/>
    </row>
    <row r="7" customFormat="1" ht="30" customHeight="1" spans="1:11">
      <c r="A7" s="85"/>
      <c r="B7" s="86"/>
      <c r="C7" s="58" t="s">
        <v>264</v>
      </c>
      <c r="D7" s="64"/>
      <c r="E7" s="67" t="s">
        <v>43</v>
      </c>
      <c r="F7" s="68">
        <v>1</v>
      </c>
      <c r="G7" s="67"/>
      <c r="H7" s="62"/>
      <c r="I7" s="62" t="s">
        <v>6</v>
      </c>
      <c r="J7" s="49"/>
      <c r="K7" s="49"/>
    </row>
    <row r="8" customFormat="1" ht="30" customHeight="1" spans="1:11">
      <c r="A8" s="85"/>
      <c r="B8" s="86"/>
      <c r="C8" s="58" t="s">
        <v>284</v>
      </c>
      <c r="D8" s="64"/>
      <c r="E8" s="67" t="s">
        <v>43</v>
      </c>
      <c r="F8" s="68">
        <v>1</v>
      </c>
      <c r="G8" s="67"/>
      <c r="H8" s="62"/>
      <c r="I8" s="62"/>
      <c r="J8" s="49"/>
      <c r="K8" s="49"/>
    </row>
    <row r="9" customFormat="1" ht="30" customHeight="1" spans="1:11">
      <c r="A9" s="85"/>
      <c r="B9" s="86"/>
      <c r="C9" s="58" t="s">
        <v>319</v>
      </c>
      <c r="D9" s="64"/>
      <c r="E9" s="67" t="s">
        <v>77</v>
      </c>
      <c r="F9" s="68">
        <v>1</v>
      </c>
      <c r="G9" s="67"/>
      <c r="H9" s="62"/>
      <c r="I9" s="62" t="s">
        <v>6</v>
      </c>
      <c r="J9" s="49"/>
      <c r="K9" s="49"/>
    </row>
    <row r="10" customFormat="1" ht="30" customHeight="1" spans="1:11">
      <c r="A10" s="85"/>
      <c r="B10" s="86"/>
      <c r="C10" s="58" t="s">
        <v>282</v>
      </c>
      <c r="D10" s="64"/>
      <c r="E10" s="67" t="s">
        <v>46</v>
      </c>
      <c r="F10" s="68">
        <v>1</v>
      </c>
      <c r="G10" s="67"/>
      <c r="H10" s="62"/>
      <c r="I10" s="62"/>
      <c r="J10" s="49"/>
      <c r="K10" s="49"/>
    </row>
    <row r="11" customFormat="1" ht="30" customHeight="1" spans="1:11">
      <c r="A11" s="85"/>
      <c r="B11" s="86"/>
      <c r="C11" s="58" t="s">
        <v>324</v>
      </c>
      <c r="D11" s="64"/>
      <c r="E11" s="67" t="s">
        <v>43</v>
      </c>
      <c r="F11" s="68">
        <v>1</v>
      </c>
      <c r="G11" s="67"/>
      <c r="H11" s="62"/>
      <c r="I11" s="62"/>
      <c r="J11" s="49"/>
      <c r="K11" s="49"/>
    </row>
    <row r="12" customFormat="1" ht="30" customHeight="1" spans="1:11">
      <c r="A12" s="85"/>
      <c r="B12" s="86"/>
      <c r="C12" s="58" t="s">
        <v>60</v>
      </c>
      <c r="D12" s="64"/>
      <c r="E12" s="67" t="s">
        <v>46</v>
      </c>
      <c r="F12" s="68">
        <v>1</v>
      </c>
      <c r="G12" s="67"/>
      <c r="H12" s="62"/>
      <c r="I12" s="62" t="s">
        <v>6</v>
      </c>
      <c r="J12" s="49"/>
      <c r="K12" s="49"/>
    </row>
    <row r="13" customFormat="1" ht="30" customHeight="1" spans="1:11">
      <c r="A13" s="85"/>
      <c r="B13" s="86"/>
      <c r="C13" s="58" t="s">
        <v>310</v>
      </c>
      <c r="D13" s="64"/>
      <c r="E13" s="67" t="s">
        <v>77</v>
      </c>
      <c r="F13" s="68">
        <v>1</v>
      </c>
      <c r="G13" s="67"/>
      <c r="H13" s="62"/>
      <c r="I13" s="62" t="s">
        <v>6</v>
      </c>
      <c r="J13" s="49"/>
      <c r="K13" s="49"/>
    </row>
    <row r="14" customFormat="1" ht="30" customHeight="1" spans="1:11">
      <c r="A14" s="85"/>
      <c r="B14" s="86"/>
      <c r="C14" s="58" t="s">
        <v>58</v>
      </c>
      <c r="D14" s="64"/>
      <c r="E14" s="67" t="s">
        <v>77</v>
      </c>
      <c r="F14" s="68">
        <v>1</v>
      </c>
      <c r="G14" s="67"/>
      <c r="H14" s="62"/>
      <c r="I14" s="62" t="s">
        <v>6</v>
      </c>
      <c r="J14" s="49"/>
      <c r="K14" s="49"/>
    </row>
    <row r="15" customFormat="1" ht="30" customHeight="1" spans="1:11">
      <c r="A15" s="70" t="s">
        <v>29</v>
      </c>
      <c r="B15" s="71"/>
      <c r="C15" s="72" t="s">
        <v>6</v>
      </c>
      <c r="D15" s="72" t="s">
        <v>6</v>
      </c>
      <c r="E15" s="72" t="s">
        <v>6</v>
      </c>
      <c r="F15" s="69" t="s">
        <v>6</v>
      </c>
      <c r="G15" s="73" t="s">
        <v>6</v>
      </c>
      <c r="H15" s="62">
        <f>SUM(H4:H14)</f>
        <v>0</v>
      </c>
      <c r="I15" s="62" t="s">
        <v>6</v>
      </c>
      <c r="J15" s="49"/>
      <c r="K15" s="49"/>
    </row>
    <row r="27" customFormat="1" spans="1:11">
      <c r="A27" s="45"/>
      <c r="B27" s="45"/>
      <c r="C27" s="46"/>
      <c r="D27" s="74"/>
      <c r="E27" s="74"/>
      <c r="F27" s="75"/>
      <c r="G27" s="76"/>
      <c r="H27" s="77"/>
      <c r="I27" s="77"/>
      <c r="J27" s="87"/>
      <c r="K27" s="49"/>
    </row>
    <row r="28" customFormat="1" spans="1:11">
      <c r="A28" s="45"/>
      <c r="B28" s="45"/>
      <c r="C28" s="46"/>
      <c r="D28" s="78"/>
      <c r="E28" s="78"/>
      <c r="F28" s="79"/>
      <c r="G28" s="76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80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8"/>
      <c r="E44" s="78"/>
      <c r="F44" s="79"/>
      <c r="G44" s="76"/>
      <c r="H44" s="77"/>
      <c r="I44" s="77"/>
      <c r="J44" s="87"/>
      <c r="K44" s="49"/>
    </row>
    <row r="45" customFormat="1" spans="1:11">
      <c r="A45" s="45"/>
      <c r="B45" s="45"/>
      <c r="C45" s="46"/>
      <c r="D45" s="78"/>
      <c r="E45" s="78"/>
      <c r="F45" s="79"/>
      <c r="G45" s="76"/>
      <c r="H45" s="77"/>
      <c r="I45" s="77"/>
      <c r="J45" s="87"/>
      <c r="K45" s="49"/>
    </row>
    <row r="46" customFormat="1" spans="1:11">
      <c r="A46" s="45"/>
      <c r="B46" s="45"/>
      <c r="C46" s="46"/>
      <c r="D46" s="74"/>
      <c r="E46" s="78"/>
      <c r="F46" s="79"/>
      <c r="G46" s="76"/>
      <c r="H46" s="77"/>
      <c r="I46" s="77"/>
      <c r="J46" s="87"/>
      <c r="K46" s="49"/>
    </row>
  </sheetData>
  <mergeCells count="5">
    <mergeCell ref="A15:B15"/>
    <mergeCell ref="A4:A14"/>
    <mergeCell ref="B4:B14"/>
    <mergeCell ref="D4:D14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31" customHeight="1" spans="1:11">
      <c r="A1" s="50" t="s">
        <v>325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31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7" customHeight="1" spans="1:11">
      <c r="A4" s="83" t="s">
        <v>326</v>
      </c>
      <c r="B4" s="84" t="s">
        <v>39</v>
      </c>
      <c r="C4" s="58" t="s">
        <v>316</v>
      </c>
      <c r="D4" s="59">
        <v>42179</v>
      </c>
      <c r="E4" s="60" t="s">
        <v>294</v>
      </c>
      <c r="F4" s="61">
        <f>145+68</f>
        <v>213</v>
      </c>
      <c r="G4" s="40"/>
      <c r="H4" s="62"/>
      <c r="I4" s="62" t="s">
        <v>6</v>
      </c>
      <c r="J4" s="82"/>
      <c r="K4" s="82"/>
    </row>
    <row r="5" customFormat="1" ht="27" customHeight="1" spans="1:11">
      <c r="A5" s="85"/>
      <c r="B5" s="86"/>
      <c r="C5" s="58" t="s">
        <v>322</v>
      </c>
      <c r="D5" s="64"/>
      <c r="E5" s="65" t="s">
        <v>59</v>
      </c>
      <c r="F5" s="66">
        <v>2</v>
      </c>
      <c r="G5" s="65"/>
      <c r="H5" s="62"/>
      <c r="I5" s="62" t="s">
        <v>6</v>
      </c>
      <c r="J5" s="49"/>
      <c r="K5" s="49"/>
    </row>
    <row r="6" customFormat="1" ht="27" customHeight="1" spans="1:11">
      <c r="A6" s="85"/>
      <c r="B6" s="86"/>
      <c r="C6" s="58" t="s">
        <v>327</v>
      </c>
      <c r="D6" s="64"/>
      <c r="E6" s="67" t="s">
        <v>43</v>
      </c>
      <c r="F6" s="68">
        <v>1</v>
      </c>
      <c r="G6" s="67"/>
      <c r="H6" s="62"/>
      <c r="I6" s="62" t="s">
        <v>6</v>
      </c>
      <c r="J6" s="49"/>
      <c r="K6" s="49"/>
    </row>
    <row r="7" customFormat="1" ht="27" customHeight="1" spans="1:11">
      <c r="A7" s="85"/>
      <c r="B7" s="86"/>
      <c r="C7" s="58" t="s">
        <v>327</v>
      </c>
      <c r="D7" s="64"/>
      <c r="E7" s="67">
        <v>1</v>
      </c>
      <c r="F7" s="68">
        <v>1</v>
      </c>
      <c r="G7" s="67"/>
      <c r="H7" s="62"/>
      <c r="I7" s="62"/>
      <c r="J7" s="49"/>
      <c r="K7" s="49"/>
    </row>
    <row r="8" customFormat="1" ht="27" customHeight="1" spans="1:11">
      <c r="A8" s="85"/>
      <c r="B8" s="86"/>
      <c r="C8" s="58" t="s">
        <v>264</v>
      </c>
      <c r="D8" s="64"/>
      <c r="E8" s="67" t="s">
        <v>43</v>
      </c>
      <c r="F8" s="68">
        <v>2</v>
      </c>
      <c r="G8" s="67"/>
      <c r="H8" s="62"/>
      <c r="I8" s="62" t="s">
        <v>6</v>
      </c>
      <c r="J8" s="49"/>
      <c r="K8" s="49"/>
    </row>
    <row r="9" customFormat="1" ht="27" customHeight="1" spans="1:11">
      <c r="A9" s="85"/>
      <c r="B9" s="86"/>
      <c r="C9" s="58" t="s">
        <v>284</v>
      </c>
      <c r="D9" s="64"/>
      <c r="E9" s="67" t="s">
        <v>43</v>
      </c>
      <c r="F9" s="68">
        <v>2</v>
      </c>
      <c r="G9" s="67"/>
      <c r="H9" s="62"/>
      <c r="I9" s="62"/>
      <c r="J9" s="49"/>
      <c r="K9" s="49"/>
    </row>
    <row r="10" customFormat="1" ht="27" customHeight="1" spans="1:11">
      <c r="A10" s="85"/>
      <c r="B10" s="86"/>
      <c r="C10" s="58" t="s">
        <v>319</v>
      </c>
      <c r="D10" s="64"/>
      <c r="E10" s="67" t="s">
        <v>77</v>
      </c>
      <c r="F10" s="68">
        <v>2</v>
      </c>
      <c r="G10" s="67"/>
      <c r="H10" s="62"/>
      <c r="I10" s="62" t="s">
        <v>6</v>
      </c>
      <c r="J10" s="49"/>
      <c r="K10" s="49"/>
    </row>
    <row r="11" customFormat="1" ht="27" customHeight="1" spans="1:11">
      <c r="A11" s="85"/>
      <c r="B11" s="86"/>
      <c r="C11" s="58" t="s">
        <v>282</v>
      </c>
      <c r="D11" s="64"/>
      <c r="E11" s="67" t="s">
        <v>46</v>
      </c>
      <c r="F11" s="68">
        <v>2</v>
      </c>
      <c r="G11" s="67"/>
      <c r="H11" s="62"/>
      <c r="I11" s="62"/>
      <c r="J11" s="49"/>
      <c r="K11" s="49"/>
    </row>
    <row r="12" customFormat="1" ht="27" customHeight="1" spans="1:11">
      <c r="A12" s="85"/>
      <c r="B12" s="86"/>
      <c r="C12" s="58" t="s">
        <v>324</v>
      </c>
      <c r="D12" s="64"/>
      <c r="E12" s="67" t="s">
        <v>43</v>
      </c>
      <c r="F12" s="68">
        <v>2</v>
      </c>
      <c r="G12" s="67"/>
      <c r="H12" s="62"/>
      <c r="I12" s="62"/>
      <c r="J12" s="49"/>
      <c r="K12" s="49"/>
    </row>
    <row r="13" customFormat="1" ht="27" customHeight="1" spans="1:11">
      <c r="A13" s="85"/>
      <c r="B13" s="86"/>
      <c r="C13" s="58" t="s">
        <v>60</v>
      </c>
      <c r="D13" s="64"/>
      <c r="E13" s="67" t="s">
        <v>46</v>
      </c>
      <c r="F13" s="68">
        <v>2</v>
      </c>
      <c r="G13" s="67"/>
      <c r="H13" s="62"/>
      <c r="I13" s="62" t="s">
        <v>6</v>
      </c>
      <c r="J13" s="49"/>
      <c r="K13" s="49"/>
    </row>
    <row r="14" customFormat="1" ht="27" customHeight="1" spans="1:11">
      <c r="A14" s="85"/>
      <c r="B14" s="86"/>
      <c r="C14" s="58" t="s">
        <v>310</v>
      </c>
      <c r="D14" s="64"/>
      <c r="E14" s="67" t="s">
        <v>77</v>
      </c>
      <c r="F14" s="68">
        <v>2</v>
      </c>
      <c r="G14" s="67"/>
      <c r="H14" s="62"/>
      <c r="I14" s="62" t="s">
        <v>6</v>
      </c>
      <c r="J14" s="49"/>
      <c r="K14" s="49"/>
    </row>
    <row r="15" customFormat="1" ht="27" customHeight="1" spans="1:11">
      <c r="A15" s="85"/>
      <c r="B15" s="86"/>
      <c r="C15" s="58" t="s">
        <v>58</v>
      </c>
      <c r="D15" s="64"/>
      <c r="E15" s="67" t="s">
        <v>77</v>
      </c>
      <c r="F15" s="68">
        <v>2</v>
      </c>
      <c r="G15" s="67"/>
      <c r="H15" s="62"/>
      <c r="I15" s="62" t="s">
        <v>6</v>
      </c>
      <c r="J15" s="49"/>
      <c r="K15" s="49"/>
    </row>
    <row r="16" customFormat="1" ht="27" customHeight="1" spans="1:11">
      <c r="A16" s="70" t="s">
        <v>29</v>
      </c>
      <c r="B16" s="71"/>
      <c r="C16" s="72" t="s">
        <v>6</v>
      </c>
      <c r="D16" s="72" t="s">
        <v>6</v>
      </c>
      <c r="E16" s="72" t="s">
        <v>6</v>
      </c>
      <c r="F16" s="69" t="s">
        <v>6</v>
      </c>
      <c r="G16" s="73" t="s">
        <v>6</v>
      </c>
      <c r="H16" s="62">
        <f>SUM(H4:H15)</f>
        <v>0</v>
      </c>
      <c r="I16" s="62" t="s">
        <v>6</v>
      </c>
      <c r="J16" s="49"/>
      <c r="K16" s="49"/>
    </row>
    <row r="28" customFormat="1" spans="1:11">
      <c r="A28" s="45"/>
      <c r="B28" s="45"/>
      <c r="C28" s="46"/>
      <c r="D28" s="74"/>
      <c r="E28" s="74"/>
      <c r="F28" s="75"/>
      <c r="G28" s="76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80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8"/>
      <c r="E44" s="78"/>
      <c r="F44" s="79"/>
      <c r="G44" s="76"/>
      <c r="H44" s="77"/>
      <c r="I44" s="77"/>
      <c r="J44" s="87"/>
      <c r="K44" s="49"/>
    </row>
    <row r="45" customFormat="1" spans="1:11">
      <c r="A45" s="45"/>
      <c r="B45" s="45"/>
      <c r="C45" s="46"/>
      <c r="D45" s="78"/>
      <c r="E45" s="78"/>
      <c r="F45" s="79"/>
      <c r="G45" s="76"/>
      <c r="H45" s="77"/>
      <c r="I45" s="77"/>
      <c r="J45" s="87"/>
      <c r="K45" s="49"/>
    </row>
    <row r="46" customFormat="1" spans="1:11">
      <c r="A46" s="45"/>
      <c r="B46" s="45"/>
      <c r="C46" s="46"/>
      <c r="D46" s="78"/>
      <c r="E46" s="78"/>
      <c r="F46" s="79"/>
      <c r="G46" s="76"/>
      <c r="H46" s="77"/>
      <c r="I46" s="77"/>
      <c r="J46" s="87"/>
      <c r="K46" s="49"/>
    </row>
    <row r="47" customFormat="1" spans="1:11">
      <c r="A47" s="45"/>
      <c r="B47" s="45"/>
      <c r="C47" s="46"/>
      <c r="D47" s="74"/>
      <c r="E47" s="78"/>
      <c r="F47" s="79"/>
      <c r="G47" s="76"/>
      <c r="H47" s="77"/>
      <c r="I47" s="77"/>
      <c r="J47" s="87"/>
      <c r="K47" s="49"/>
    </row>
  </sheetData>
  <mergeCells count="5">
    <mergeCell ref="A16:B16"/>
    <mergeCell ref="A4:A15"/>
    <mergeCell ref="B4:B15"/>
    <mergeCell ref="D4:D15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9" style="49"/>
  </cols>
  <sheetData>
    <row r="1" customFormat="1" ht="38" customHeight="1" spans="1:10">
      <c r="A1" s="50" t="s">
        <v>328</v>
      </c>
      <c r="B1" s="51"/>
      <c r="C1" s="51"/>
      <c r="D1" s="51"/>
      <c r="E1" s="51"/>
      <c r="F1" s="51"/>
      <c r="G1" s="51"/>
      <c r="H1" s="51"/>
      <c r="I1" s="51"/>
      <c r="J1" s="49"/>
    </row>
    <row r="2" customFormat="1" ht="38" customHeight="1" spans="1:10">
      <c r="A2" s="51"/>
      <c r="B2" s="51"/>
      <c r="C2" s="51"/>
      <c r="D2" s="51"/>
      <c r="E2" s="51"/>
      <c r="F2" s="51"/>
      <c r="G2" s="51"/>
      <c r="H2" s="51"/>
      <c r="I2" s="51"/>
      <c r="J2" s="49"/>
    </row>
    <row r="3" s="43" customFormat="1" ht="39" customHeight="1" spans="1:10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</row>
    <row r="4" s="44" customFormat="1" ht="29" customHeight="1" spans="1:10">
      <c r="A4" s="56" t="s">
        <v>329</v>
      </c>
      <c r="B4" s="57" t="s">
        <v>330</v>
      </c>
      <c r="C4" s="58" t="s">
        <v>331</v>
      </c>
      <c r="D4" s="59">
        <v>42179</v>
      </c>
      <c r="E4" s="60" t="s">
        <v>294</v>
      </c>
      <c r="F4" s="61">
        <v>105</v>
      </c>
      <c r="G4" s="40"/>
      <c r="H4" s="62"/>
      <c r="I4" s="62" t="s">
        <v>6</v>
      </c>
      <c r="J4" s="82"/>
    </row>
    <row r="5" customFormat="1" ht="29" customHeight="1" spans="1:10">
      <c r="A5" s="56"/>
      <c r="B5" s="63"/>
      <c r="C5" s="58" t="s">
        <v>317</v>
      </c>
      <c r="D5" s="64"/>
      <c r="E5" s="65" t="s">
        <v>294</v>
      </c>
      <c r="F5" s="66">
        <f>1.8*1.5</f>
        <v>2.7</v>
      </c>
      <c r="G5" s="65"/>
      <c r="H5" s="62"/>
      <c r="I5" s="62" t="s">
        <v>6</v>
      </c>
      <c r="J5" s="49"/>
    </row>
    <row r="6" customFormat="1" ht="29" customHeight="1" spans="1:10">
      <c r="A6" s="56"/>
      <c r="B6" s="63"/>
      <c r="C6" s="58" t="s">
        <v>332</v>
      </c>
      <c r="D6" s="64"/>
      <c r="E6" s="67" t="s">
        <v>43</v>
      </c>
      <c r="F6" s="68">
        <v>1</v>
      </c>
      <c r="G6" s="67"/>
      <c r="H6" s="62"/>
      <c r="I6" s="62" t="s">
        <v>6</v>
      </c>
      <c r="J6" s="49"/>
    </row>
    <row r="7" customFormat="1" ht="29" customHeight="1" spans="1:10">
      <c r="A7" s="56"/>
      <c r="B7" s="63"/>
      <c r="C7" s="58" t="s">
        <v>333</v>
      </c>
      <c r="D7" s="64"/>
      <c r="E7" s="67" t="s">
        <v>43</v>
      </c>
      <c r="F7" s="68">
        <v>1</v>
      </c>
      <c r="G7" s="67"/>
      <c r="H7" s="62"/>
      <c r="I7" s="62" t="s">
        <v>6</v>
      </c>
      <c r="J7" s="49"/>
    </row>
    <row r="8" customFormat="1" ht="29" customHeight="1" spans="1:10">
      <c r="A8" s="56"/>
      <c r="B8" s="63"/>
      <c r="C8" s="58" t="s">
        <v>334</v>
      </c>
      <c r="D8" s="64"/>
      <c r="E8" s="67" t="s">
        <v>77</v>
      </c>
      <c r="F8" s="68">
        <v>1</v>
      </c>
      <c r="G8" s="67"/>
      <c r="H8" s="62"/>
      <c r="I8" s="62" t="s">
        <v>6</v>
      </c>
      <c r="J8" s="49"/>
    </row>
    <row r="9" customFormat="1" ht="29" customHeight="1" spans="1:10">
      <c r="A9" s="56"/>
      <c r="B9" s="63"/>
      <c r="C9" s="58" t="s">
        <v>335</v>
      </c>
      <c r="D9" s="64"/>
      <c r="E9" s="67" t="s">
        <v>46</v>
      </c>
      <c r="F9" s="68">
        <v>1</v>
      </c>
      <c r="G9" s="67"/>
      <c r="H9" s="62"/>
      <c r="I9" s="62" t="s">
        <v>6</v>
      </c>
      <c r="J9" s="49"/>
    </row>
    <row r="10" customFormat="1" ht="29" customHeight="1" spans="1:10">
      <c r="A10" s="56"/>
      <c r="B10" s="63"/>
      <c r="C10" s="58" t="s">
        <v>310</v>
      </c>
      <c r="D10" s="64"/>
      <c r="E10" s="67" t="s">
        <v>77</v>
      </c>
      <c r="F10" s="68">
        <v>1</v>
      </c>
      <c r="G10" s="67"/>
      <c r="H10" s="62"/>
      <c r="I10" s="62" t="s">
        <v>6</v>
      </c>
      <c r="J10" s="49"/>
    </row>
    <row r="11" customFormat="1" ht="29" customHeight="1" spans="1:10">
      <c r="A11" s="56"/>
      <c r="B11" s="63"/>
      <c r="C11" s="58" t="s">
        <v>58</v>
      </c>
      <c r="D11" s="64"/>
      <c r="E11" s="67" t="s">
        <v>77</v>
      </c>
      <c r="F11" s="68">
        <v>1</v>
      </c>
      <c r="G11" s="67"/>
      <c r="H11" s="62"/>
      <c r="I11" s="62" t="s">
        <v>6</v>
      </c>
      <c r="J11" s="49"/>
    </row>
    <row r="12" customFormat="1" ht="29" customHeight="1" spans="1:10">
      <c r="A12" s="56"/>
      <c r="B12" s="63"/>
      <c r="C12" s="58" t="s">
        <v>336</v>
      </c>
      <c r="D12" s="64"/>
      <c r="E12" s="67" t="s">
        <v>61</v>
      </c>
      <c r="F12" s="69">
        <v>1</v>
      </c>
      <c r="G12" s="67"/>
      <c r="H12" s="62"/>
      <c r="I12" s="62"/>
      <c r="J12" s="49"/>
    </row>
    <row r="13" customFormat="1" ht="29" customHeight="1" spans="1:10">
      <c r="A13" s="70" t="s">
        <v>29</v>
      </c>
      <c r="B13" s="71"/>
      <c r="C13" s="72" t="s">
        <v>6</v>
      </c>
      <c r="D13" s="72" t="s">
        <v>6</v>
      </c>
      <c r="E13" s="72" t="s">
        <v>6</v>
      </c>
      <c r="F13" s="69" t="s">
        <v>6</v>
      </c>
      <c r="G13" s="73" t="s">
        <v>6</v>
      </c>
      <c r="H13" s="62">
        <f>SUM(H4:H12)</f>
        <v>0</v>
      </c>
      <c r="I13" s="62" t="s">
        <v>6</v>
      </c>
      <c r="J13" s="49"/>
    </row>
    <row r="25" customFormat="1" spans="1:10">
      <c r="A25" s="45"/>
      <c r="B25" s="45"/>
      <c r="C25" s="46"/>
      <c r="D25" s="74"/>
      <c r="E25" s="74"/>
      <c r="F25" s="75"/>
      <c r="G25" s="76"/>
      <c r="H25" s="77"/>
      <c r="I25" s="77"/>
      <c r="J25" s="49"/>
    </row>
    <row r="26" customFormat="1" spans="1:10">
      <c r="A26" s="45"/>
      <c r="B26" s="45"/>
      <c r="C26" s="46"/>
      <c r="D26" s="78"/>
      <c r="E26" s="78"/>
      <c r="F26" s="79"/>
      <c r="G26" s="76"/>
      <c r="H26" s="77"/>
      <c r="I26" s="77"/>
      <c r="J26" s="49"/>
    </row>
    <row r="27" customFormat="1" spans="1:10">
      <c r="A27" s="45"/>
      <c r="B27" s="45"/>
      <c r="C27" s="46"/>
      <c r="D27" s="78"/>
      <c r="E27" s="78"/>
      <c r="F27" s="79"/>
      <c r="G27" s="76"/>
      <c r="H27" s="77"/>
      <c r="I27" s="77"/>
      <c r="J27" s="49"/>
    </row>
    <row r="28" customFormat="1" spans="1:10">
      <c r="A28" s="45"/>
      <c r="B28" s="45"/>
      <c r="C28" s="46"/>
      <c r="D28" s="78"/>
      <c r="E28" s="78"/>
      <c r="F28" s="79"/>
      <c r="G28" s="80"/>
      <c r="H28" s="77"/>
      <c r="I28" s="77"/>
      <c r="J28" s="49"/>
    </row>
    <row r="29" customFormat="1" spans="1:10">
      <c r="A29" s="45"/>
      <c r="B29" s="45"/>
      <c r="C29" s="46"/>
      <c r="D29" s="78"/>
      <c r="E29" s="78"/>
      <c r="F29" s="79"/>
      <c r="G29" s="76"/>
      <c r="H29" s="77"/>
      <c r="I29" s="77"/>
      <c r="J29" s="49"/>
    </row>
    <row r="30" customFormat="1" spans="1:10">
      <c r="A30" s="45"/>
      <c r="B30" s="45"/>
      <c r="C30" s="46"/>
      <c r="D30" s="78"/>
      <c r="E30" s="78"/>
      <c r="F30" s="79"/>
      <c r="G30" s="76"/>
      <c r="H30" s="77"/>
      <c r="I30" s="77"/>
      <c r="J30" s="49"/>
    </row>
    <row r="31" customFormat="1" spans="1:10">
      <c r="A31" s="45"/>
      <c r="B31" s="45"/>
      <c r="C31" s="46"/>
      <c r="D31" s="78"/>
      <c r="E31" s="78"/>
      <c r="F31" s="79"/>
      <c r="G31" s="76"/>
      <c r="H31" s="77"/>
      <c r="I31" s="77"/>
      <c r="J31" s="49"/>
    </row>
    <row r="32" customFormat="1" spans="1:10">
      <c r="A32" s="45"/>
      <c r="B32" s="45"/>
      <c r="C32" s="46"/>
      <c r="D32" s="78"/>
      <c r="E32" s="78"/>
      <c r="F32" s="79"/>
      <c r="G32" s="76"/>
      <c r="H32" s="77"/>
      <c r="I32" s="77"/>
      <c r="J32" s="49"/>
    </row>
    <row r="33" customFormat="1" spans="1:10">
      <c r="A33" s="45"/>
      <c r="B33" s="45"/>
      <c r="C33" s="46"/>
      <c r="D33" s="78"/>
      <c r="E33" s="78"/>
      <c r="F33" s="79"/>
      <c r="G33" s="76"/>
      <c r="H33" s="77"/>
      <c r="I33" s="77"/>
      <c r="J33" s="49"/>
    </row>
    <row r="34" customFormat="1" spans="1:10">
      <c r="A34" s="45"/>
      <c r="B34" s="45"/>
      <c r="C34" s="46"/>
      <c r="D34" s="78"/>
      <c r="E34" s="78"/>
      <c r="F34" s="79"/>
      <c r="G34" s="76"/>
      <c r="H34" s="77"/>
      <c r="I34" s="77"/>
      <c r="J34" s="49"/>
    </row>
    <row r="35" customFormat="1" spans="1:10">
      <c r="A35" s="45"/>
      <c r="B35" s="45"/>
      <c r="C35" s="46"/>
      <c r="D35" s="78"/>
      <c r="E35" s="78"/>
      <c r="F35" s="79"/>
      <c r="G35" s="76"/>
      <c r="H35" s="77"/>
      <c r="I35" s="77"/>
      <c r="J35" s="49"/>
    </row>
    <row r="36" customFormat="1" spans="1:10">
      <c r="A36" s="45"/>
      <c r="B36" s="45"/>
      <c r="C36" s="46"/>
      <c r="D36" s="78"/>
      <c r="E36" s="78"/>
      <c r="F36" s="79"/>
      <c r="G36" s="76"/>
      <c r="H36" s="77"/>
      <c r="I36" s="77"/>
      <c r="J36" s="49"/>
    </row>
    <row r="37" customFormat="1" spans="1:10">
      <c r="A37" s="45"/>
      <c r="B37" s="45"/>
      <c r="C37" s="46"/>
      <c r="D37" s="78"/>
      <c r="E37" s="78"/>
      <c r="F37" s="79"/>
      <c r="G37" s="76"/>
      <c r="H37" s="77"/>
      <c r="I37" s="77"/>
      <c r="J37" s="49"/>
    </row>
    <row r="38" customFormat="1" spans="1:10">
      <c r="A38" s="45"/>
      <c r="B38" s="45"/>
      <c r="C38" s="46"/>
      <c r="D38" s="78"/>
      <c r="E38" s="78"/>
      <c r="F38" s="79"/>
      <c r="G38" s="76"/>
      <c r="H38" s="77"/>
      <c r="I38" s="77"/>
      <c r="J38" s="49"/>
    </row>
    <row r="39" customFormat="1" spans="1:10">
      <c r="A39" s="45"/>
      <c r="B39" s="45"/>
      <c r="C39" s="46"/>
      <c r="D39" s="78"/>
      <c r="E39" s="78"/>
      <c r="F39" s="79"/>
      <c r="G39" s="76"/>
      <c r="H39" s="77"/>
      <c r="I39" s="77"/>
      <c r="J39" s="49"/>
    </row>
    <row r="40" customFormat="1" spans="1:10">
      <c r="A40" s="45"/>
      <c r="B40" s="45"/>
      <c r="C40" s="46"/>
      <c r="D40" s="78"/>
      <c r="E40" s="78"/>
      <c r="F40" s="79"/>
      <c r="G40" s="76"/>
      <c r="H40" s="77"/>
      <c r="I40" s="77"/>
      <c r="J40" s="49"/>
    </row>
    <row r="41" customFormat="1" spans="1:10">
      <c r="A41" s="45"/>
      <c r="B41" s="45"/>
      <c r="C41" s="46"/>
      <c r="D41" s="78"/>
      <c r="E41" s="78"/>
      <c r="F41" s="79"/>
      <c r="G41" s="76"/>
      <c r="H41" s="77"/>
      <c r="I41" s="77"/>
      <c r="J41" s="49"/>
    </row>
    <row r="42" customFormat="1" spans="1:10">
      <c r="A42" s="45"/>
      <c r="B42" s="45"/>
      <c r="C42" s="46"/>
      <c r="D42" s="78"/>
      <c r="E42" s="78"/>
      <c r="F42" s="79"/>
      <c r="G42" s="76"/>
      <c r="H42" s="77"/>
      <c r="I42" s="77"/>
      <c r="J42" s="49"/>
    </row>
    <row r="43" customFormat="1" spans="1:10">
      <c r="A43" s="45"/>
      <c r="B43" s="45"/>
      <c r="C43" s="46"/>
      <c r="D43" s="78"/>
      <c r="E43" s="78"/>
      <c r="F43" s="79"/>
      <c r="G43" s="76"/>
      <c r="H43" s="77"/>
      <c r="I43" s="77"/>
      <c r="J43" s="49"/>
    </row>
    <row r="44" customFormat="1" spans="1:10">
      <c r="A44" s="45"/>
      <c r="B44" s="45"/>
      <c r="C44" s="46"/>
      <c r="D44" s="74"/>
      <c r="E44" s="78"/>
      <c r="F44" s="79"/>
      <c r="G44" s="76"/>
      <c r="H44" s="77"/>
      <c r="I44" s="77"/>
      <c r="J44" s="49"/>
    </row>
  </sheetData>
  <mergeCells count="5">
    <mergeCell ref="A13:B13"/>
    <mergeCell ref="A4:A12"/>
    <mergeCell ref="B4:B12"/>
    <mergeCell ref="D4:D12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7"/>
  <sheetViews>
    <sheetView view="pageBreakPreview" zoomScaleNormal="100" workbookViewId="0">
      <selection activeCell="A1" sqref="A1:J1"/>
    </sheetView>
  </sheetViews>
  <sheetFormatPr defaultColWidth="9.81666666666667" defaultRowHeight="14.25"/>
  <cols>
    <col min="1" max="1" width="5.90833333333333" style="11" customWidth="1"/>
    <col min="2" max="2" width="5.725" style="13" customWidth="1"/>
    <col min="3" max="3" width="16.9083333333333" style="13" customWidth="1"/>
    <col min="4" max="4" width="31.8166666666667" style="14" customWidth="1"/>
    <col min="5" max="5" width="17.1083333333333" style="14" customWidth="1"/>
    <col min="6" max="6" width="8.275" style="14" customWidth="1"/>
    <col min="7" max="7" width="9.45833333333333" style="15" customWidth="1"/>
    <col min="8" max="8" width="12.1833333333333" style="16" customWidth="1"/>
    <col min="9" max="9" width="13.4416666666667" style="16" customWidth="1"/>
    <col min="10" max="10" width="6.18333333333333" style="11" customWidth="1"/>
    <col min="11" max="16384" width="9.81666666666667" style="11"/>
  </cols>
  <sheetData>
    <row r="1" s="11" customFormat="1" ht="47" customHeight="1" spans="1:10">
      <c r="A1" s="17" t="s">
        <v>337</v>
      </c>
      <c r="B1" s="14"/>
      <c r="C1" s="14"/>
      <c r="D1" s="14"/>
      <c r="E1" s="14"/>
      <c r="F1" s="14"/>
      <c r="G1" s="15"/>
      <c r="H1" s="18"/>
      <c r="I1" s="18"/>
      <c r="J1" s="14"/>
    </row>
    <row r="2" s="12" customFormat="1" ht="28" customHeight="1" spans="1:10">
      <c r="A2" s="10" t="s">
        <v>1</v>
      </c>
      <c r="B2" s="19" t="s">
        <v>2</v>
      </c>
      <c r="C2" s="19" t="s">
        <v>31</v>
      </c>
      <c r="D2" s="19" t="s">
        <v>32</v>
      </c>
      <c r="E2" s="19" t="s">
        <v>33</v>
      </c>
      <c r="F2" s="19" t="s">
        <v>34</v>
      </c>
      <c r="G2" s="20" t="s">
        <v>35</v>
      </c>
      <c r="H2" s="21" t="s">
        <v>36</v>
      </c>
      <c r="I2" s="38" t="s">
        <v>37</v>
      </c>
      <c r="J2" s="39" t="s">
        <v>4</v>
      </c>
    </row>
    <row r="3" s="12" customFormat="1" ht="31" customHeight="1" spans="1:10">
      <c r="A3" s="22">
        <v>1</v>
      </c>
      <c r="B3" s="23" t="s">
        <v>338</v>
      </c>
      <c r="C3" s="24" t="s">
        <v>339</v>
      </c>
      <c r="D3" s="19" t="s">
        <v>340</v>
      </c>
      <c r="E3" s="25">
        <v>43350</v>
      </c>
      <c r="F3" s="19" t="s">
        <v>43</v>
      </c>
      <c r="G3" s="26" t="s">
        <v>341</v>
      </c>
      <c r="H3" s="27"/>
      <c r="I3" s="40"/>
      <c r="J3" s="41" t="s">
        <v>6</v>
      </c>
    </row>
    <row r="4" s="11" customFormat="1" ht="30.75" customHeight="1" spans="1:10">
      <c r="A4" s="28"/>
      <c r="B4" s="29"/>
      <c r="C4" s="30"/>
      <c r="D4" s="19" t="s">
        <v>342</v>
      </c>
      <c r="E4" s="31"/>
      <c r="F4" s="10" t="s">
        <v>59</v>
      </c>
      <c r="G4" s="19">
        <v>2</v>
      </c>
      <c r="H4" s="27"/>
      <c r="I4" s="40"/>
      <c r="J4" s="41" t="s">
        <v>6</v>
      </c>
    </row>
    <row r="5" s="11" customFormat="1" ht="30.75" customHeight="1" spans="1:10">
      <c r="A5" s="28"/>
      <c r="B5" s="29"/>
      <c r="C5" s="30"/>
      <c r="D5" s="19" t="s">
        <v>343</v>
      </c>
      <c r="E5" s="31"/>
      <c r="F5" s="10" t="s">
        <v>59</v>
      </c>
      <c r="G5" s="19">
        <v>2</v>
      </c>
      <c r="H5" s="27"/>
      <c r="I5" s="40"/>
      <c r="J5" s="41" t="s">
        <v>6</v>
      </c>
    </row>
    <row r="6" s="11" customFormat="1" ht="30.75" customHeight="1" spans="1:10">
      <c r="A6" s="28"/>
      <c r="B6" s="29"/>
      <c r="C6" s="30"/>
      <c r="D6" s="19" t="s">
        <v>344</v>
      </c>
      <c r="E6" s="31"/>
      <c r="F6" s="10" t="s">
        <v>49</v>
      </c>
      <c r="G6" s="19">
        <v>230</v>
      </c>
      <c r="H6" s="27"/>
      <c r="I6" s="40"/>
      <c r="J6" s="41" t="s">
        <v>6</v>
      </c>
    </row>
    <row r="7" s="11" customFormat="1" ht="30.75" customHeight="1" spans="1:10">
      <c r="A7" s="28"/>
      <c r="B7" s="29"/>
      <c r="C7" s="30"/>
      <c r="D7" s="19" t="s">
        <v>345</v>
      </c>
      <c r="E7" s="31"/>
      <c r="F7" s="10" t="s">
        <v>41</v>
      </c>
      <c r="G7" s="19">
        <f>ROUND(1.8*1.5*0.8*7.93*2/1000,2)</f>
        <v>0.03</v>
      </c>
      <c r="H7" s="27"/>
      <c r="I7" s="40"/>
      <c r="J7" s="41" t="s">
        <v>6</v>
      </c>
    </row>
    <row r="8" s="11" customFormat="1" ht="30.75" customHeight="1" spans="1:10">
      <c r="A8" s="28"/>
      <c r="B8" s="29"/>
      <c r="C8" s="30"/>
      <c r="D8" s="19" t="s">
        <v>346</v>
      </c>
      <c r="E8" s="31"/>
      <c r="F8" s="10" t="s">
        <v>46</v>
      </c>
      <c r="G8" s="19">
        <v>1</v>
      </c>
      <c r="H8" s="27"/>
      <c r="I8" s="40"/>
      <c r="J8" s="41" t="s">
        <v>6</v>
      </c>
    </row>
    <row r="9" s="11" customFormat="1" ht="30.75" customHeight="1" spans="1:10">
      <c r="A9" s="28"/>
      <c r="B9" s="29"/>
      <c r="C9" s="30"/>
      <c r="D9" s="19" t="s">
        <v>347</v>
      </c>
      <c r="E9" s="31"/>
      <c r="F9" s="10" t="s">
        <v>77</v>
      </c>
      <c r="G9" s="19">
        <v>2</v>
      </c>
      <c r="H9" s="27"/>
      <c r="I9" s="40"/>
      <c r="J9" s="41" t="s">
        <v>6</v>
      </c>
    </row>
    <row r="10" s="11" customFormat="1" ht="30.75" customHeight="1" spans="1:10">
      <c r="A10" s="28"/>
      <c r="B10" s="29"/>
      <c r="C10" s="30"/>
      <c r="D10" s="32" t="s">
        <v>348</v>
      </c>
      <c r="E10" s="31"/>
      <c r="F10" s="10" t="s">
        <v>77</v>
      </c>
      <c r="G10" s="19">
        <v>2</v>
      </c>
      <c r="H10" s="27"/>
      <c r="I10" s="40"/>
      <c r="J10" s="41"/>
    </row>
    <row r="11" s="11" customFormat="1" ht="30.75" customHeight="1" spans="1:10">
      <c r="A11" s="28"/>
      <c r="B11" s="29"/>
      <c r="C11" s="30"/>
      <c r="D11" s="32" t="s">
        <v>54</v>
      </c>
      <c r="E11" s="31"/>
      <c r="F11" s="10" t="s">
        <v>77</v>
      </c>
      <c r="G11" s="19">
        <v>2</v>
      </c>
      <c r="H11" s="27"/>
      <c r="I11" s="40"/>
      <c r="J11" s="41"/>
    </row>
    <row r="12" s="11" customFormat="1" ht="30.75" customHeight="1" spans="1:10">
      <c r="A12" s="28"/>
      <c r="B12" s="29"/>
      <c r="C12" s="30"/>
      <c r="D12" s="19" t="s">
        <v>84</v>
      </c>
      <c r="E12" s="31"/>
      <c r="F12" s="10" t="s">
        <v>77</v>
      </c>
      <c r="G12" s="19">
        <v>1</v>
      </c>
      <c r="H12" s="27"/>
      <c r="I12" s="40"/>
      <c r="J12" s="41" t="s">
        <v>6</v>
      </c>
    </row>
    <row r="13" s="11" customFormat="1" ht="30.75" customHeight="1" spans="1:10">
      <c r="A13" s="28"/>
      <c r="B13" s="29"/>
      <c r="C13" s="30"/>
      <c r="D13" s="19" t="s">
        <v>85</v>
      </c>
      <c r="E13" s="31"/>
      <c r="F13" s="10" t="s">
        <v>77</v>
      </c>
      <c r="G13" s="19">
        <v>1</v>
      </c>
      <c r="H13" s="27"/>
      <c r="I13" s="40"/>
      <c r="J13" s="41" t="s">
        <v>6</v>
      </c>
    </row>
    <row r="14" s="11" customFormat="1" ht="30.75" customHeight="1" spans="1:10">
      <c r="A14" s="28"/>
      <c r="B14" s="29"/>
      <c r="C14" s="30"/>
      <c r="D14" s="19" t="s">
        <v>349</v>
      </c>
      <c r="E14" s="31"/>
      <c r="F14" s="10" t="s">
        <v>43</v>
      </c>
      <c r="G14" s="19">
        <v>2</v>
      </c>
      <c r="H14" s="27"/>
      <c r="I14" s="40"/>
      <c r="J14" s="41" t="s">
        <v>6</v>
      </c>
    </row>
    <row r="15" s="12" customFormat="1" ht="31" customHeight="1" spans="1:10">
      <c r="A15" s="28"/>
      <c r="B15" s="29"/>
      <c r="C15" s="30"/>
      <c r="D15" s="19" t="s">
        <v>336</v>
      </c>
      <c r="E15" s="31"/>
      <c r="F15" s="19" t="s">
        <v>61</v>
      </c>
      <c r="G15" s="26" t="s">
        <v>53</v>
      </c>
      <c r="H15" s="27"/>
      <c r="I15" s="40"/>
      <c r="J15" s="41"/>
    </row>
    <row r="16" s="12" customFormat="1" ht="31" customHeight="1" spans="1:10">
      <c r="A16" s="22">
        <v>1</v>
      </c>
      <c r="B16" s="23" t="s">
        <v>338</v>
      </c>
      <c r="C16" s="24" t="s">
        <v>350</v>
      </c>
      <c r="D16" s="19" t="s">
        <v>351</v>
      </c>
      <c r="E16" s="25">
        <v>43350</v>
      </c>
      <c r="F16" s="19" t="s">
        <v>43</v>
      </c>
      <c r="G16" s="26" t="s">
        <v>53</v>
      </c>
      <c r="H16" s="27"/>
      <c r="I16" s="40"/>
      <c r="J16" s="41" t="s">
        <v>6</v>
      </c>
    </row>
    <row r="17" s="11" customFormat="1" ht="30.75" customHeight="1" spans="1:10">
      <c r="A17" s="28"/>
      <c r="B17" s="29"/>
      <c r="C17" s="30"/>
      <c r="D17" s="19" t="s">
        <v>342</v>
      </c>
      <c r="E17" s="31"/>
      <c r="F17" s="10" t="s">
        <v>59</v>
      </c>
      <c r="G17" s="19">
        <v>2</v>
      </c>
      <c r="H17" s="27"/>
      <c r="I17" s="40"/>
      <c r="J17" s="41" t="s">
        <v>6</v>
      </c>
    </row>
    <row r="18" s="11" customFormat="1" ht="30.75" customHeight="1" spans="1:10">
      <c r="A18" s="28"/>
      <c r="B18" s="29"/>
      <c r="C18" s="30"/>
      <c r="D18" s="19" t="s">
        <v>352</v>
      </c>
      <c r="E18" s="31"/>
      <c r="F18" s="10" t="s">
        <v>59</v>
      </c>
      <c r="G18" s="19">
        <v>1</v>
      </c>
      <c r="H18" s="27"/>
      <c r="I18" s="40"/>
      <c r="J18" s="41" t="s">
        <v>6</v>
      </c>
    </row>
    <row r="19" s="11" customFormat="1" ht="30.75" customHeight="1" spans="1:10">
      <c r="A19" s="28"/>
      <c r="B19" s="29"/>
      <c r="C19" s="30"/>
      <c r="D19" s="19" t="s">
        <v>353</v>
      </c>
      <c r="E19" s="31"/>
      <c r="F19" s="10" t="s">
        <v>49</v>
      </c>
      <c r="G19" s="19">
        <v>65</v>
      </c>
      <c r="H19" s="27"/>
      <c r="I19" s="40"/>
      <c r="J19" s="41" t="s">
        <v>6</v>
      </c>
    </row>
    <row r="20" s="11" customFormat="1" ht="30.75" customHeight="1" spans="1:10">
      <c r="A20" s="28"/>
      <c r="B20" s="29"/>
      <c r="C20" s="30"/>
      <c r="D20" s="19" t="s">
        <v>354</v>
      </c>
      <c r="E20" s="31"/>
      <c r="F20" s="10" t="s">
        <v>41</v>
      </c>
      <c r="G20" s="19">
        <f>ROUND(1.8*1.5*0.8*7.93/1000,2)</f>
        <v>0.02</v>
      </c>
      <c r="H20" s="27"/>
      <c r="I20" s="40"/>
      <c r="J20" s="41" t="s">
        <v>6</v>
      </c>
    </row>
    <row r="21" s="11" customFormat="1" ht="30.75" customHeight="1" spans="1:10">
      <c r="A21" s="28"/>
      <c r="B21" s="29"/>
      <c r="C21" s="30"/>
      <c r="D21" s="19" t="s">
        <v>355</v>
      </c>
      <c r="E21" s="31"/>
      <c r="F21" s="10" t="s">
        <v>43</v>
      </c>
      <c r="G21" s="19">
        <v>1</v>
      </c>
      <c r="H21" s="27"/>
      <c r="I21" s="40"/>
      <c r="J21" s="41"/>
    </row>
    <row r="22" s="11" customFormat="1" ht="30.75" customHeight="1" spans="1:10">
      <c r="A22" s="28"/>
      <c r="B22" s="29"/>
      <c r="C22" s="30"/>
      <c r="D22" s="19" t="s">
        <v>356</v>
      </c>
      <c r="E22" s="31"/>
      <c r="F22" s="10" t="s">
        <v>46</v>
      </c>
      <c r="G22" s="19">
        <v>1</v>
      </c>
      <c r="H22" s="27"/>
      <c r="I22" s="40"/>
      <c r="J22" s="41" t="s">
        <v>6</v>
      </c>
    </row>
    <row r="23" s="12" customFormat="1" ht="31" customHeight="1" spans="1:10">
      <c r="A23" s="22">
        <v>1</v>
      </c>
      <c r="B23" s="23" t="s">
        <v>338</v>
      </c>
      <c r="C23" s="24" t="s">
        <v>357</v>
      </c>
      <c r="D23" s="33" t="s">
        <v>358</v>
      </c>
      <c r="E23" s="25">
        <v>43350</v>
      </c>
      <c r="F23" s="19" t="s">
        <v>43</v>
      </c>
      <c r="G23" s="26" t="s">
        <v>53</v>
      </c>
      <c r="H23" s="27"/>
      <c r="I23" s="40"/>
      <c r="J23" s="41" t="s">
        <v>6</v>
      </c>
    </row>
    <row r="24" s="12" customFormat="1" ht="31" customHeight="1" spans="1:10">
      <c r="A24" s="28"/>
      <c r="B24" s="29"/>
      <c r="C24" s="30"/>
      <c r="D24" s="33" t="s">
        <v>359</v>
      </c>
      <c r="E24" s="31"/>
      <c r="F24" s="19" t="s">
        <v>43</v>
      </c>
      <c r="G24" s="26" t="s">
        <v>53</v>
      </c>
      <c r="H24" s="27"/>
      <c r="I24" s="40"/>
      <c r="J24" s="41"/>
    </row>
    <row r="25" s="11" customFormat="1" ht="30.75" customHeight="1" spans="1:10">
      <c r="A25" s="28"/>
      <c r="B25" s="29"/>
      <c r="C25" s="30"/>
      <c r="D25" s="19" t="s">
        <v>342</v>
      </c>
      <c r="E25" s="31"/>
      <c r="F25" s="10" t="s">
        <v>59</v>
      </c>
      <c r="G25" s="19">
        <v>1</v>
      </c>
      <c r="H25" s="27"/>
      <c r="I25" s="40"/>
      <c r="J25" s="41" t="s">
        <v>6</v>
      </c>
    </row>
    <row r="26" s="11" customFormat="1" ht="30.75" customHeight="1" spans="1:10">
      <c r="A26" s="28"/>
      <c r="B26" s="29"/>
      <c r="C26" s="30"/>
      <c r="D26" s="19" t="s">
        <v>352</v>
      </c>
      <c r="E26" s="31"/>
      <c r="F26" s="10" t="s">
        <v>59</v>
      </c>
      <c r="G26" s="19">
        <v>1</v>
      </c>
      <c r="H26" s="27"/>
      <c r="I26" s="40"/>
      <c r="J26" s="41" t="s">
        <v>6</v>
      </c>
    </row>
    <row r="27" s="11" customFormat="1" ht="30.75" customHeight="1" spans="1:10">
      <c r="A27" s="28"/>
      <c r="B27" s="29"/>
      <c r="C27" s="30"/>
      <c r="D27" s="19" t="s">
        <v>353</v>
      </c>
      <c r="E27" s="31"/>
      <c r="F27" s="10" t="s">
        <v>49</v>
      </c>
      <c r="G27" s="19">
        <v>81</v>
      </c>
      <c r="H27" s="27"/>
      <c r="I27" s="40"/>
      <c r="J27" s="41" t="s">
        <v>6</v>
      </c>
    </row>
    <row r="28" s="11" customFormat="1" ht="30.75" customHeight="1" spans="1:10">
      <c r="A28" s="28"/>
      <c r="B28" s="29"/>
      <c r="C28" s="30"/>
      <c r="D28" s="19" t="s">
        <v>354</v>
      </c>
      <c r="E28" s="31"/>
      <c r="F28" s="10" t="s">
        <v>41</v>
      </c>
      <c r="G28" s="19">
        <f>G20</f>
        <v>0.02</v>
      </c>
      <c r="H28" s="27"/>
      <c r="I28" s="40"/>
      <c r="J28" s="41" t="s">
        <v>6</v>
      </c>
    </row>
    <row r="29" s="11" customFormat="1" ht="30.75" customHeight="1" spans="1:10">
      <c r="A29" s="28"/>
      <c r="B29" s="29"/>
      <c r="C29" s="30"/>
      <c r="D29" s="19" t="s">
        <v>355</v>
      </c>
      <c r="E29" s="31"/>
      <c r="F29" s="10" t="s">
        <v>43</v>
      </c>
      <c r="G29" s="19">
        <v>1</v>
      </c>
      <c r="H29" s="27"/>
      <c r="I29" s="40"/>
      <c r="J29" s="41" t="s">
        <v>6</v>
      </c>
    </row>
    <row r="30" s="11" customFormat="1" ht="30.75" customHeight="1" spans="1:10">
      <c r="A30" s="28"/>
      <c r="B30" s="29"/>
      <c r="C30" s="30"/>
      <c r="D30" s="19" t="s">
        <v>336</v>
      </c>
      <c r="E30" s="31"/>
      <c r="F30" s="10" t="s">
        <v>46</v>
      </c>
      <c r="G30" s="19">
        <v>1</v>
      </c>
      <c r="H30" s="27"/>
      <c r="I30" s="40"/>
      <c r="J30" s="41" t="s">
        <v>6</v>
      </c>
    </row>
    <row r="31" s="11" customFormat="1" ht="30.75" customHeight="1" spans="1:10">
      <c r="A31" s="34" t="s">
        <v>29</v>
      </c>
      <c r="B31" s="35"/>
      <c r="C31" s="35"/>
      <c r="D31" s="36"/>
      <c r="E31" s="35"/>
      <c r="F31" s="37"/>
      <c r="G31" s="19" t="s">
        <v>6</v>
      </c>
      <c r="H31" s="27" t="s">
        <v>6</v>
      </c>
      <c r="I31" s="27">
        <f>SUM(I3:I30)</f>
        <v>0</v>
      </c>
      <c r="J31" s="41" t="s">
        <v>6</v>
      </c>
    </row>
    <row r="32" s="11" customFormat="1" ht="21" customHeight="1" spans="2:10">
      <c r="B32" s="13"/>
      <c r="C32" s="13"/>
      <c r="D32" s="14"/>
      <c r="E32" s="14"/>
      <c r="F32" s="14"/>
      <c r="G32" s="15"/>
      <c r="H32" s="16"/>
      <c r="I32" s="16"/>
      <c r="J32" s="42"/>
    </row>
    <row r="52" s="11" customFormat="1" spans="2:9">
      <c r="B52" s="13"/>
      <c r="C52" s="13"/>
      <c r="D52" s="14"/>
      <c r="E52" s="14"/>
      <c r="F52" s="14"/>
      <c r="G52" s="15"/>
      <c r="H52" s="16"/>
      <c r="I52" s="16"/>
    </row>
    <row r="53" s="11" customFormat="1" spans="1:9">
      <c r="A53" s="11" t="s">
        <v>65</v>
      </c>
      <c r="B53" s="13"/>
      <c r="C53" s="13"/>
      <c r="D53" s="14"/>
      <c r="E53" s="14"/>
      <c r="F53" s="14"/>
      <c r="G53" s="15"/>
      <c r="H53" s="16"/>
      <c r="I53" s="16"/>
    </row>
    <row r="74" s="11" customFormat="1" spans="2:9">
      <c r="B74" s="13"/>
      <c r="C74" s="13"/>
      <c r="D74" s="14"/>
      <c r="E74" s="14"/>
      <c r="F74" s="14"/>
      <c r="G74" s="15"/>
      <c r="H74" s="16"/>
      <c r="I74" s="16"/>
    </row>
    <row r="75" s="11" customFormat="1" spans="1:9">
      <c r="A75" s="11" t="s">
        <v>66</v>
      </c>
      <c r="B75" s="13"/>
      <c r="C75" s="13"/>
      <c r="D75" s="14"/>
      <c r="E75" s="14"/>
      <c r="F75" s="14"/>
      <c r="G75" s="15"/>
      <c r="H75" s="16"/>
      <c r="I75" s="16"/>
    </row>
    <row r="110" s="11" customFormat="1" spans="2:9">
      <c r="B110" s="13"/>
      <c r="C110" s="13"/>
      <c r="D110" s="14"/>
      <c r="E110" s="14"/>
      <c r="F110" s="14"/>
      <c r="G110" s="15"/>
      <c r="H110" s="16"/>
      <c r="I110" s="16"/>
    </row>
    <row r="111" s="11" customFormat="1" spans="1:9">
      <c r="A111" s="11" t="s">
        <v>67</v>
      </c>
      <c r="B111" s="13"/>
      <c r="C111" s="13"/>
      <c r="D111" s="14"/>
      <c r="E111" s="14"/>
      <c r="F111" s="14"/>
      <c r="G111" s="15"/>
      <c r="H111" s="16"/>
      <c r="I111" s="16"/>
    </row>
    <row r="140" s="11" customFormat="1" spans="2:9">
      <c r="B140" s="13"/>
      <c r="C140" s="13"/>
      <c r="D140" s="14"/>
      <c r="E140" s="14"/>
      <c r="F140" s="14"/>
      <c r="G140" s="15"/>
      <c r="H140" s="16"/>
      <c r="I140" s="16"/>
    </row>
    <row r="141" s="11" customFormat="1" spans="1:9">
      <c r="A141" s="11" t="s">
        <v>68</v>
      </c>
      <c r="B141" s="13"/>
      <c r="C141" s="13"/>
      <c r="D141" s="14"/>
      <c r="E141" s="14"/>
      <c r="F141" s="14"/>
      <c r="G141" s="15"/>
      <c r="H141" s="16"/>
      <c r="I141" s="16"/>
    </row>
    <row r="151" s="11" customFormat="1" spans="2:9">
      <c r="B151" s="13"/>
      <c r="C151" s="13"/>
      <c r="D151" s="14"/>
      <c r="E151" s="14"/>
      <c r="F151" s="14"/>
      <c r="G151" s="15"/>
      <c r="H151" s="16"/>
      <c r="I151" s="16"/>
    </row>
    <row r="152" s="11" customFormat="1" spans="1:9">
      <c r="A152" s="11" t="s">
        <v>69</v>
      </c>
      <c r="B152" s="13"/>
      <c r="C152" s="13"/>
      <c r="D152" s="14"/>
      <c r="E152" s="14"/>
      <c r="F152" s="14"/>
      <c r="G152" s="15"/>
      <c r="H152" s="16"/>
      <c r="I152" s="16"/>
    </row>
    <row r="156" s="11" customFormat="1" spans="2:9">
      <c r="B156" s="13"/>
      <c r="C156" s="13"/>
      <c r="D156" s="14"/>
      <c r="E156" s="14"/>
      <c r="F156" s="14"/>
      <c r="G156" s="15"/>
      <c r="H156" s="16"/>
      <c r="I156" s="16"/>
    </row>
    <row r="157" s="11" customFormat="1" spans="2:9">
      <c r="B157" s="13"/>
      <c r="C157" s="13"/>
      <c r="D157" s="14"/>
      <c r="E157" s="14"/>
      <c r="F157" s="14"/>
      <c r="G157" s="15"/>
      <c r="H157">
        <f>(8520+8920)/2</f>
        <v>8720</v>
      </c>
      <c r="I157" s="16"/>
    </row>
    <row r="168" s="11" customFormat="1" spans="2:9">
      <c r="B168" s="13"/>
      <c r="C168" s="13"/>
      <c r="D168" s="14"/>
      <c r="E168" s="14"/>
      <c r="F168" s="14"/>
      <c r="G168" s="15"/>
      <c r="H168" s="16"/>
      <c r="I168" s="16"/>
    </row>
    <row r="169" s="11" customFormat="1" spans="1:9">
      <c r="A169" s="11" t="s">
        <v>70</v>
      </c>
      <c r="B169" s="13"/>
      <c r="C169" s="13"/>
      <c r="D169" s="14"/>
      <c r="E169" s="14"/>
      <c r="F169" s="14"/>
      <c r="G169" s="15"/>
      <c r="H169" s="16"/>
      <c r="I169" s="16"/>
    </row>
    <row r="216" s="11" customFormat="1" spans="2:9">
      <c r="B216" s="13"/>
      <c r="C216" s="13"/>
      <c r="D216" s="14"/>
      <c r="E216" s="14"/>
      <c r="F216" s="14"/>
      <c r="G216" s="15"/>
      <c r="H216" s="16"/>
      <c r="I216" s="16"/>
    </row>
    <row r="217" s="11" customFormat="1" spans="1:9">
      <c r="A217" s="11" t="s">
        <v>71</v>
      </c>
      <c r="B217" s="13"/>
      <c r="C217" s="13"/>
      <c r="D217" s="14"/>
      <c r="E217" s="14"/>
      <c r="F217" s="14"/>
      <c r="G217" s="15"/>
      <c r="H217" s="16"/>
      <c r="I217" s="16"/>
    </row>
  </sheetData>
  <mergeCells count="15">
    <mergeCell ref="A1:J1"/>
    <mergeCell ref="A31:F31"/>
    <mergeCell ref="H32:J32"/>
    <mergeCell ref="A3:A15"/>
    <mergeCell ref="A16:A22"/>
    <mergeCell ref="A23:A30"/>
    <mergeCell ref="B3:B15"/>
    <mergeCell ref="B16:B22"/>
    <mergeCell ref="B23:B30"/>
    <mergeCell ref="C3:C15"/>
    <mergeCell ref="C16:C22"/>
    <mergeCell ref="C23:C30"/>
    <mergeCell ref="E3:E15"/>
    <mergeCell ref="E16:E22"/>
    <mergeCell ref="E23:E30"/>
  </mergeCells>
  <pageMargins left="0.75" right="0.75" top="1" bottom="1" header="0.5" footer="0.5"/>
  <pageSetup paperSize="9" scale="66" orientation="portrait"/>
  <headerFooter/>
  <colBreaks count="1" manualBreakCount="1">
    <brk id="10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F19" sqref="F19"/>
    </sheetView>
  </sheetViews>
  <sheetFormatPr defaultColWidth="9" defaultRowHeight="13.5" outlineLevelRow="4" outlineLevelCol="7"/>
  <cols>
    <col min="1" max="1" width="6.625" customWidth="1"/>
    <col min="2" max="2" width="11.125" customWidth="1"/>
    <col min="3" max="3" width="13.125" customWidth="1"/>
    <col min="4" max="4" width="14.5" customWidth="1"/>
    <col min="5" max="8" width="12.375" customWidth="1"/>
  </cols>
  <sheetData>
    <row r="1" ht="54" customHeight="1" spans="1:8">
      <c r="A1" s="1" t="s">
        <v>360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3" t="s">
        <v>31</v>
      </c>
      <c r="C2" s="3" t="s">
        <v>361</v>
      </c>
      <c r="D2" s="3" t="s">
        <v>362</v>
      </c>
      <c r="E2" s="3" t="s">
        <v>363</v>
      </c>
      <c r="F2" s="3" t="s">
        <v>35</v>
      </c>
      <c r="G2" s="3" t="s">
        <v>364</v>
      </c>
      <c r="H2" s="3" t="s">
        <v>4</v>
      </c>
    </row>
    <row r="3" ht="28" customHeight="1" spans="1:8">
      <c r="A3" s="2"/>
      <c r="B3" s="2"/>
      <c r="C3" s="2"/>
      <c r="D3" s="2"/>
      <c r="E3" s="2"/>
      <c r="F3" s="2"/>
      <c r="G3" s="2"/>
      <c r="H3" s="2"/>
    </row>
    <row r="4" ht="96" customHeight="1" spans="1:8">
      <c r="A4" s="2">
        <v>1</v>
      </c>
      <c r="B4" s="4" t="s">
        <v>365</v>
      </c>
      <c r="C4" s="5" t="s">
        <v>366</v>
      </c>
      <c r="D4" s="5" t="s">
        <v>367</v>
      </c>
      <c r="E4" s="2" t="s">
        <v>43</v>
      </c>
      <c r="F4" s="2">
        <v>1</v>
      </c>
      <c r="G4" s="6"/>
      <c r="H4" s="7" t="s">
        <v>368</v>
      </c>
    </row>
    <row r="5" ht="48" customHeight="1" spans="1:8">
      <c r="A5" s="2" t="s">
        <v>369</v>
      </c>
      <c r="B5" s="2"/>
      <c r="C5" s="2" t="s">
        <v>370</v>
      </c>
      <c r="D5" s="8" t="s">
        <v>370</v>
      </c>
      <c r="E5" s="8" t="s">
        <v>370</v>
      </c>
      <c r="F5" s="2" t="s">
        <v>370</v>
      </c>
      <c r="G5" s="9">
        <f>SUM(G4:G4)</f>
        <v>0</v>
      </c>
      <c r="H5" s="10"/>
    </row>
  </sheetData>
  <mergeCells count="10">
    <mergeCell ref="A1:H1"/>
    <mergeCell ref="A5:B5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9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G14" sqref="G14"/>
    </sheetView>
  </sheetViews>
  <sheetFormatPr defaultColWidth="9" defaultRowHeight="13.5" outlineLevelRow="4" outlineLevelCol="7"/>
  <cols>
    <col min="4" max="4" width="10.25" customWidth="1"/>
    <col min="7" max="7" width="11.5"/>
    <col min="8" max="8" width="12.5" customWidth="1"/>
  </cols>
  <sheetData>
    <row r="1" ht="47" customHeight="1" spans="1:8">
      <c r="A1" s="1" t="s">
        <v>371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3" t="s">
        <v>31</v>
      </c>
      <c r="C2" s="3" t="s">
        <v>372</v>
      </c>
      <c r="D2" s="3" t="s">
        <v>362</v>
      </c>
      <c r="E2" s="3" t="s">
        <v>363</v>
      </c>
      <c r="F2" s="3" t="s">
        <v>35</v>
      </c>
      <c r="G2" s="3" t="s">
        <v>364</v>
      </c>
      <c r="H2" s="3" t="s">
        <v>4</v>
      </c>
    </row>
    <row r="3" ht="27" customHeight="1" spans="1:8">
      <c r="A3" s="2"/>
      <c r="B3" s="2"/>
      <c r="C3" s="2"/>
      <c r="D3" s="2"/>
      <c r="E3" s="2"/>
      <c r="F3" s="2"/>
      <c r="G3" s="2"/>
      <c r="H3" s="2"/>
    </row>
    <row r="4" ht="138" customHeight="1" spans="1:8">
      <c r="A4" s="2">
        <v>1</v>
      </c>
      <c r="B4" s="4" t="s">
        <v>373</v>
      </c>
      <c r="C4" s="5" t="s">
        <v>374</v>
      </c>
      <c r="D4" s="4"/>
      <c r="E4" s="2" t="s">
        <v>43</v>
      </c>
      <c r="F4" s="2">
        <v>1</v>
      </c>
      <c r="G4" s="6"/>
      <c r="H4" s="7" t="s">
        <v>375</v>
      </c>
    </row>
    <row r="5" ht="32" customHeight="1" spans="1:8">
      <c r="A5" s="2" t="s">
        <v>369</v>
      </c>
      <c r="B5" s="2"/>
      <c r="C5" s="2" t="s">
        <v>370</v>
      </c>
      <c r="D5" s="8" t="s">
        <v>370</v>
      </c>
      <c r="E5" s="8" t="s">
        <v>370</v>
      </c>
      <c r="F5" s="2" t="s">
        <v>370</v>
      </c>
      <c r="G5" s="6">
        <f>SUM(G4:G4)</f>
        <v>0</v>
      </c>
      <c r="H5" s="2" t="s">
        <v>370</v>
      </c>
    </row>
  </sheetData>
  <mergeCells count="10">
    <mergeCell ref="A1:H1"/>
    <mergeCell ref="A5:B5"/>
    <mergeCell ref="A2:A3"/>
    <mergeCell ref="B2:B3"/>
    <mergeCell ref="C2:C3"/>
    <mergeCell ref="D2:D3"/>
    <mergeCell ref="E2:E3"/>
    <mergeCell ref="F2:F3"/>
    <mergeCell ref="G2:G3"/>
    <mergeCell ref="H2:H3"/>
  </mergeCells>
  <dataValidations count="2">
    <dataValidation type="list" allowBlank="1" showInputMessage="1" showErrorMessage="1" sqref="E4">
      <formula1>#REF!</formula1>
    </dataValidation>
    <dataValidation allowBlank="1" showInputMessage="1" showErrorMessage="1" sqref="H4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9"/>
  <sheetViews>
    <sheetView view="pageBreakPreview" zoomScaleNormal="100" workbookViewId="0">
      <selection activeCell="A1" sqref="A1:J1"/>
    </sheetView>
  </sheetViews>
  <sheetFormatPr defaultColWidth="9.81666666666667" defaultRowHeight="14.25"/>
  <cols>
    <col min="1" max="1" width="5.90833333333333" style="11" customWidth="1"/>
    <col min="2" max="2" width="5.725" style="13" customWidth="1"/>
    <col min="3" max="3" width="16.9083333333333" style="13" customWidth="1"/>
    <col min="4" max="4" width="33.5416666666667" style="14" customWidth="1"/>
    <col min="5" max="5" width="12.725" style="14" customWidth="1"/>
    <col min="6" max="6" width="8.275" style="14" customWidth="1"/>
    <col min="7" max="7" width="9.45833333333333" style="15" customWidth="1"/>
    <col min="8" max="8" width="12.1833333333333" style="16" customWidth="1"/>
    <col min="9" max="9" width="10.275" style="16" customWidth="1"/>
    <col min="10" max="10" width="6.18333333333333" style="11" customWidth="1"/>
    <col min="11" max="16384" width="9.81666666666667" style="11"/>
  </cols>
  <sheetData>
    <row r="1" s="11" customFormat="1" ht="47" customHeight="1" spans="1:10">
      <c r="A1" s="17" t="s">
        <v>50</v>
      </c>
      <c r="B1" s="14"/>
      <c r="C1" s="14"/>
      <c r="D1" s="14"/>
      <c r="E1" s="14"/>
      <c r="F1" s="14"/>
      <c r="G1" s="15"/>
      <c r="H1" s="18"/>
      <c r="I1" s="18"/>
      <c r="J1" s="14"/>
    </row>
    <row r="2" s="12" customFormat="1" ht="28" customHeight="1" spans="1:10">
      <c r="A2" s="10" t="s">
        <v>1</v>
      </c>
      <c r="B2" s="19" t="s">
        <v>2</v>
      </c>
      <c r="C2" s="19" t="s">
        <v>31</v>
      </c>
      <c r="D2" s="19" t="s">
        <v>32</v>
      </c>
      <c r="E2" s="19" t="s">
        <v>33</v>
      </c>
      <c r="F2" s="19" t="s">
        <v>34</v>
      </c>
      <c r="G2" s="20" t="s">
        <v>35</v>
      </c>
      <c r="H2" s="21" t="s">
        <v>36</v>
      </c>
      <c r="I2" s="38" t="s">
        <v>37</v>
      </c>
      <c r="J2" s="39" t="s">
        <v>4</v>
      </c>
    </row>
    <row r="3" s="12" customFormat="1" ht="31" customHeight="1" spans="1:10">
      <c r="A3" s="22">
        <v>1</v>
      </c>
      <c r="B3" s="23" t="s">
        <v>51</v>
      </c>
      <c r="C3" s="24" t="s">
        <v>39</v>
      </c>
      <c r="D3" s="19" t="s">
        <v>52</v>
      </c>
      <c r="E3" s="25">
        <v>44058</v>
      </c>
      <c r="F3" s="19" t="s">
        <v>43</v>
      </c>
      <c r="G3" s="26" t="s">
        <v>53</v>
      </c>
      <c r="H3" s="27"/>
      <c r="I3" s="40"/>
      <c r="J3" s="41" t="s">
        <v>6</v>
      </c>
    </row>
    <row r="4" s="11" customFormat="1" ht="30.75" customHeight="1" spans="1:10">
      <c r="A4" s="28"/>
      <c r="B4" s="29"/>
      <c r="C4" s="30"/>
      <c r="D4" s="19" t="s">
        <v>54</v>
      </c>
      <c r="E4" s="31"/>
      <c r="F4" s="19" t="s">
        <v>43</v>
      </c>
      <c r="G4" s="19">
        <v>1</v>
      </c>
      <c r="H4" s="27"/>
      <c r="I4" s="40"/>
      <c r="J4" s="41" t="s">
        <v>6</v>
      </c>
    </row>
    <row r="5" s="11" customFormat="1" ht="30.75" customHeight="1" spans="1:10">
      <c r="A5" s="28"/>
      <c r="B5" s="29"/>
      <c r="C5" s="30"/>
      <c r="D5" s="19" t="s">
        <v>55</v>
      </c>
      <c r="E5" s="31"/>
      <c r="F5" s="10" t="s">
        <v>43</v>
      </c>
      <c r="G5" s="19">
        <v>1</v>
      </c>
      <c r="H5" s="27"/>
      <c r="I5" s="40"/>
      <c r="J5" s="41" t="s">
        <v>6</v>
      </c>
    </row>
    <row r="6" s="11" customFormat="1" ht="30.75" customHeight="1" spans="1:10">
      <c r="A6" s="28"/>
      <c r="B6" s="29"/>
      <c r="C6" s="30"/>
      <c r="D6" s="19" t="s">
        <v>56</v>
      </c>
      <c r="E6" s="31"/>
      <c r="F6" s="10" t="s">
        <v>43</v>
      </c>
      <c r="G6" s="19">
        <v>1</v>
      </c>
      <c r="H6" s="27"/>
      <c r="I6" s="40"/>
      <c r="J6" s="41" t="s">
        <v>6</v>
      </c>
    </row>
    <row r="7" s="11" customFormat="1" ht="30.75" customHeight="1" spans="1:10">
      <c r="A7" s="28"/>
      <c r="B7" s="29"/>
      <c r="C7" s="30"/>
      <c r="D7" s="19" t="s">
        <v>57</v>
      </c>
      <c r="E7" s="31"/>
      <c r="F7" s="10" t="s">
        <v>43</v>
      </c>
      <c r="G7" s="19">
        <v>1</v>
      </c>
      <c r="H7" s="27"/>
      <c r="I7" s="40"/>
      <c r="J7" s="41" t="s">
        <v>6</v>
      </c>
    </row>
    <row r="8" s="11" customFormat="1" ht="30.75" customHeight="1" spans="1:10">
      <c r="A8" s="28"/>
      <c r="B8" s="29"/>
      <c r="C8" s="30"/>
      <c r="D8" s="19" t="s">
        <v>58</v>
      </c>
      <c r="E8" s="31"/>
      <c r="F8" s="10" t="s">
        <v>59</v>
      </c>
      <c r="G8" s="19">
        <v>1</v>
      </c>
      <c r="H8" s="27"/>
      <c r="I8" s="40"/>
      <c r="J8" s="41" t="s">
        <v>6</v>
      </c>
    </row>
    <row r="9" s="11" customFormat="1" ht="30.75" customHeight="1" spans="1:10">
      <c r="A9" s="28"/>
      <c r="B9" s="29"/>
      <c r="C9" s="30"/>
      <c r="D9" s="19" t="s">
        <v>60</v>
      </c>
      <c r="E9" s="31"/>
      <c r="F9" s="10" t="s">
        <v>61</v>
      </c>
      <c r="G9" s="19">
        <v>1</v>
      </c>
      <c r="H9" s="27"/>
      <c r="I9" s="40"/>
      <c r="J9" s="41"/>
    </row>
    <row r="10" s="11" customFormat="1" ht="30.75" customHeight="1" spans="1:10">
      <c r="A10" s="28"/>
      <c r="B10" s="29"/>
      <c r="C10" s="30"/>
      <c r="D10" s="19" t="s">
        <v>62</v>
      </c>
      <c r="E10" s="31"/>
      <c r="F10" s="10" t="s">
        <v>46</v>
      </c>
      <c r="G10" s="19">
        <v>1</v>
      </c>
      <c r="H10" s="27"/>
      <c r="I10" s="40"/>
      <c r="J10" s="41" t="s">
        <v>6</v>
      </c>
    </row>
    <row r="11" s="11" customFormat="1" ht="30.75" customHeight="1" spans="1:10">
      <c r="A11" s="28"/>
      <c r="B11" s="29"/>
      <c r="C11" s="30"/>
      <c r="D11" s="19" t="s">
        <v>63</v>
      </c>
      <c r="E11" s="31"/>
      <c r="F11" s="10" t="s">
        <v>49</v>
      </c>
      <c r="G11" s="19">
        <f>570+279+277</f>
        <v>1126</v>
      </c>
      <c r="H11" s="27"/>
      <c r="I11" s="40"/>
      <c r="J11" s="41" t="s">
        <v>6</v>
      </c>
    </row>
    <row r="12" s="11" customFormat="1" ht="30.75" customHeight="1" spans="1:10">
      <c r="A12" s="28"/>
      <c r="B12" s="29"/>
      <c r="C12" s="30"/>
      <c r="D12" s="19" t="s">
        <v>64</v>
      </c>
      <c r="E12" s="31"/>
      <c r="F12" s="10" t="s">
        <v>41</v>
      </c>
      <c r="G12" s="19">
        <f>ROUND(2*2.5*1*7.93*4/1000,2)</f>
        <v>0.16</v>
      </c>
      <c r="H12" s="27"/>
      <c r="I12" s="40"/>
      <c r="J12" s="41" t="s">
        <v>6</v>
      </c>
    </row>
    <row r="13" s="11" customFormat="1" ht="30.75" customHeight="1" spans="1:10">
      <c r="A13" s="28"/>
      <c r="B13" s="29"/>
      <c r="C13" s="30"/>
      <c r="D13" s="19" t="s">
        <v>42</v>
      </c>
      <c r="E13" s="140"/>
      <c r="F13" s="10" t="s">
        <v>59</v>
      </c>
      <c r="G13" s="19">
        <v>4</v>
      </c>
      <c r="H13" s="27"/>
      <c r="I13" s="40"/>
      <c r="J13" s="41" t="s">
        <v>6</v>
      </c>
    </row>
    <row r="14" s="11" customFormat="1" ht="30.75" customHeight="1" spans="1:10">
      <c r="A14" s="34" t="s">
        <v>29</v>
      </c>
      <c r="B14" s="35"/>
      <c r="C14" s="35"/>
      <c r="D14" s="36"/>
      <c r="E14" s="35"/>
      <c r="F14" s="37"/>
      <c r="G14" s="19" t="s">
        <v>6</v>
      </c>
      <c r="H14" s="27" t="s">
        <v>6</v>
      </c>
      <c r="I14" s="27">
        <f>SUM(I3:I13)</f>
        <v>0</v>
      </c>
      <c r="J14" s="41" t="s">
        <v>6</v>
      </c>
    </row>
    <row r="35" s="11" customFormat="1" spans="1:9">
      <c r="A35" s="11" t="s">
        <v>65</v>
      </c>
      <c r="B35" s="13"/>
      <c r="C35" s="13"/>
      <c r="D35" s="14"/>
      <c r="E35" s="14"/>
      <c r="F35" s="14"/>
      <c r="G35" s="15"/>
      <c r="H35" s="16"/>
      <c r="I35" s="16"/>
    </row>
    <row r="57" s="11" customFormat="1" spans="1:9">
      <c r="A57" s="11" t="s">
        <v>66</v>
      </c>
      <c r="B57" s="13"/>
      <c r="C57" s="13"/>
      <c r="D57" s="14"/>
      <c r="E57" s="14"/>
      <c r="F57" s="14"/>
      <c r="G57" s="15"/>
      <c r="H57" s="16"/>
      <c r="I57" s="16"/>
    </row>
    <row r="93" s="11" customFormat="1" spans="1:9">
      <c r="A93" s="11" t="s">
        <v>67</v>
      </c>
      <c r="B93" s="13"/>
      <c r="C93" s="13"/>
      <c r="D93" s="14"/>
      <c r="E93" s="14"/>
      <c r="F93" s="14"/>
      <c r="G93" s="15"/>
      <c r="H93" s="16"/>
      <c r="I93" s="16"/>
    </row>
    <row r="123" s="11" customFormat="1" spans="1:9">
      <c r="A123" s="11" t="s">
        <v>68</v>
      </c>
      <c r="B123" s="13"/>
      <c r="C123" s="13"/>
      <c r="D123" s="14"/>
      <c r="E123" s="14"/>
      <c r="F123" s="14"/>
      <c r="G123" s="15"/>
      <c r="H123" s="16"/>
      <c r="I123" s="16"/>
    </row>
    <row r="134" s="11" customFormat="1" spans="1:9">
      <c r="A134" s="11" t="s">
        <v>69</v>
      </c>
      <c r="B134" s="13"/>
      <c r="C134" s="13"/>
      <c r="D134" s="14"/>
      <c r="E134" s="14"/>
      <c r="F134" s="14"/>
      <c r="G134" s="15"/>
      <c r="H134" s="16"/>
      <c r="I134" s="16"/>
    </row>
    <row r="139" s="11" customFormat="1" spans="2:9">
      <c r="B139" s="13"/>
      <c r="C139" s="13"/>
      <c r="D139" s="14"/>
      <c r="E139" s="14"/>
      <c r="F139" s="14"/>
      <c r="G139" s="15"/>
      <c r="H139">
        <f>(8520+8920)/2</f>
        <v>8720</v>
      </c>
      <c r="I139" s="16"/>
    </row>
    <row r="151" s="11" customFormat="1" spans="1:9">
      <c r="A151" s="11" t="s">
        <v>70</v>
      </c>
      <c r="B151" s="13"/>
      <c r="C151" s="13"/>
      <c r="D151" s="14"/>
      <c r="E151" s="14"/>
      <c r="F151" s="14"/>
      <c r="G151" s="15"/>
      <c r="H151" s="16"/>
      <c r="I151" s="16"/>
    </row>
    <row r="199" s="11" customFormat="1" spans="1:9">
      <c r="A199" s="11" t="s">
        <v>71</v>
      </c>
      <c r="B199" s="13"/>
      <c r="C199" s="13"/>
      <c r="D199" s="14"/>
      <c r="E199" s="14"/>
      <c r="F199" s="14"/>
      <c r="G199" s="15"/>
      <c r="H199" s="16"/>
      <c r="I199" s="16"/>
    </row>
  </sheetData>
  <mergeCells count="6">
    <mergeCell ref="A1:J1"/>
    <mergeCell ref="A14:F14"/>
    <mergeCell ref="A3:A13"/>
    <mergeCell ref="B3:B13"/>
    <mergeCell ref="C3:C13"/>
    <mergeCell ref="E3:E13"/>
  </mergeCells>
  <pageMargins left="0.75" right="0.75" top="1" bottom="1" header="0.5" footer="0.5"/>
  <pageSetup paperSize="9" scale="72" orientation="portrait"/>
  <headerFooter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99"/>
  <sheetViews>
    <sheetView view="pageBreakPreview" zoomScaleNormal="100" workbookViewId="0">
      <selection activeCell="A1" sqref="A1:J1"/>
    </sheetView>
  </sheetViews>
  <sheetFormatPr defaultColWidth="9.81666666666667" defaultRowHeight="14.25"/>
  <cols>
    <col min="1" max="1" width="5.90833333333333" style="11" customWidth="1"/>
    <col min="2" max="2" width="5.725" style="13" customWidth="1"/>
    <col min="3" max="3" width="16.9083333333333" style="13" customWidth="1"/>
    <col min="4" max="4" width="33.5416666666667" style="14" customWidth="1"/>
    <col min="5" max="5" width="12.725" style="14" customWidth="1"/>
    <col min="6" max="6" width="8.275" style="14" customWidth="1"/>
    <col min="7" max="7" width="9.45833333333333" style="15" customWidth="1"/>
    <col min="8" max="8" width="12.1833333333333" style="16" customWidth="1"/>
    <col min="9" max="9" width="10.275" style="16" customWidth="1"/>
    <col min="10" max="10" width="6.18333333333333" style="11" customWidth="1"/>
    <col min="11" max="16384" width="9.81666666666667" style="11"/>
  </cols>
  <sheetData>
    <row r="1" s="11" customFormat="1" ht="47" customHeight="1" spans="1:10">
      <c r="A1" s="17" t="s">
        <v>72</v>
      </c>
      <c r="B1" s="14"/>
      <c r="C1" s="14"/>
      <c r="D1" s="14"/>
      <c r="E1" s="14"/>
      <c r="F1" s="14"/>
      <c r="G1" s="15"/>
      <c r="H1" s="18"/>
      <c r="I1" s="18"/>
      <c r="J1" s="14"/>
    </row>
    <row r="2" s="12" customFormat="1" ht="28" customHeight="1" spans="1:10">
      <c r="A2" s="10" t="s">
        <v>1</v>
      </c>
      <c r="B2" s="19" t="s">
        <v>2</v>
      </c>
      <c r="C2" s="19" t="s">
        <v>31</v>
      </c>
      <c r="D2" s="19" t="s">
        <v>32</v>
      </c>
      <c r="E2" s="19" t="s">
        <v>33</v>
      </c>
      <c r="F2" s="19" t="s">
        <v>34</v>
      </c>
      <c r="G2" s="20" t="s">
        <v>35</v>
      </c>
      <c r="H2" s="21" t="s">
        <v>36</v>
      </c>
      <c r="I2" s="38" t="s">
        <v>37</v>
      </c>
      <c r="J2" s="39" t="s">
        <v>4</v>
      </c>
    </row>
    <row r="3" s="12" customFormat="1" ht="31" customHeight="1" spans="1:10">
      <c r="A3" s="22">
        <v>1</v>
      </c>
      <c r="B3" s="23" t="s">
        <v>73</v>
      </c>
      <c r="C3" s="24" t="s">
        <v>74</v>
      </c>
      <c r="D3" s="19" t="s">
        <v>75</v>
      </c>
      <c r="E3" s="25">
        <v>44058</v>
      </c>
      <c r="F3" s="19" t="s">
        <v>43</v>
      </c>
      <c r="G3" s="26" t="s">
        <v>53</v>
      </c>
      <c r="H3" s="27"/>
      <c r="I3" s="40"/>
      <c r="J3" s="41" t="s">
        <v>6</v>
      </c>
    </row>
    <row r="4" s="11" customFormat="1" ht="30.75" customHeight="1" spans="1:10">
      <c r="A4" s="28"/>
      <c r="B4" s="29"/>
      <c r="C4" s="30"/>
      <c r="D4" s="19" t="s">
        <v>76</v>
      </c>
      <c r="E4" s="31"/>
      <c r="F4" s="10" t="s">
        <v>77</v>
      </c>
      <c r="G4" s="19">
        <v>1</v>
      </c>
      <c r="H4" s="27"/>
      <c r="I4" s="40"/>
      <c r="J4" s="41" t="s">
        <v>6</v>
      </c>
    </row>
    <row r="5" s="11" customFormat="1" ht="30.75" customHeight="1" spans="1:10">
      <c r="A5" s="28"/>
      <c r="B5" s="29"/>
      <c r="C5" s="30"/>
      <c r="D5" s="19" t="s">
        <v>78</v>
      </c>
      <c r="E5" s="31"/>
      <c r="F5" s="10" t="s">
        <v>43</v>
      </c>
      <c r="G5" s="19">
        <v>1</v>
      </c>
      <c r="H5" s="27"/>
      <c r="I5" s="40"/>
      <c r="J5" s="41" t="s">
        <v>6</v>
      </c>
    </row>
    <row r="6" s="11" customFormat="1" ht="30.75" customHeight="1" spans="1:10">
      <c r="A6" s="28"/>
      <c r="B6" s="29"/>
      <c r="C6" s="30"/>
      <c r="D6" s="19" t="s">
        <v>79</v>
      </c>
      <c r="E6" s="31"/>
      <c r="F6" s="10" t="s">
        <v>77</v>
      </c>
      <c r="G6" s="19">
        <v>1</v>
      </c>
      <c r="H6" s="27"/>
      <c r="I6" s="40"/>
      <c r="J6" s="41" t="s">
        <v>6</v>
      </c>
    </row>
    <row r="7" s="11" customFormat="1" ht="30.75" customHeight="1" spans="1:10">
      <c r="A7" s="28"/>
      <c r="B7" s="29"/>
      <c r="C7" s="30"/>
      <c r="D7" s="19" t="s">
        <v>80</v>
      </c>
      <c r="E7" s="31"/>
      <c r="F7" s="10" t="s">
        <v>49</v>
      </c>
      <c r="G7" s="19">
        <f>(10.2*3.8+10.2*2.9+3.8*2.9)*2</f>
        <v>158.72</v>
      </c>
      <c r="H7" s="27"/>
      <c r="I7" s="40"/>
      <c r="J7" s="41" t="s">
        <v>6</v>
      </c>
    </row>
    <row r="8" s="11" customFormat="1" ht="30.75" customHeight="1" spans="1:10">
      <c r="A8" s="28"/>
      <c r="B8" s="29"/>
      <c r="C8" s="30"/>
      <c r="D8" s="19" t="s">
        <v>81</v>
      </c>
      <c r="E8" s="31"/>
      <c r="F8" s="10" t="s">
        <v>41</v>
      </c>
      <c r="G8" s="19">
        <f>ROUND((((1.5*2)-(1.8*0.8))*0.8*7.93)/1000,2)</f>
        <v>0.01</v>
      </c>
      <c r="H8" s="27"/>
      <c r="I8" s="40"/>
      <c r="J8" s="41" t="s">
        <v>6</v>
      </c>
    </row>
    <row r="9" s="11" customFormat="1" ht="30.75" customHeight="1" spans="1:10">
      <c r="A9" s="28"/>
      <c r="B9" s="29"/>
      <c r="C9" s="30"/>
      <c r="D9" s="19" t="s">
        <v>82</v>
      </c>
      <c r="E9" s="31"/>
      <c r="F9" s="10" t="str">
        <f>F7</f>
        <v>平方米</v>
      </c>
      <c r="G9" s="19">
        <f>ROUND(1.8*0.8*0.8*7.93/1000,2)</f>
        <v>0.01</v>
      </c>
      <c r="H9" s="27"/>
      <c r="I9" s="40"/>
      <c r="J9" s="41"/>
    </row>
    <row r="10" s="11" customFormat="1" ht="30.75" customHeight="1" spans="1:10">
      <c r="A10" s="28"/>
      <c r="B10" s="29"/>
      <c r="C10" s="30"/>
      <c r="D10" s="19" t="s">
        <v>83</v>
      </c>
      <c r="E10" s="31"/>
      <c r="F10" s="10" t="s">
        <v>46</v>
      </c>
      <c r="G10" s="19">
        <v>1</v>
      </c>
      <c r="H10" s="27"/>
      <c r="I10" s="40"/>
      <c r="J10" s="41" t="s">
        <v>6</v>
      </c>
    </row>
    <row r="11" s="11" customFormat="1" ht="30.75" customHeight="1" spans="1:10">
      <c r="A11" s="28"/>
      <c r="B11" s="29"/>
      <c r="C11" s="30"/>
      <c r="D11" s="19" t="s">
        <v>84</v>
      </c>
      <c r="E11" s="31"/>
      <c r="F11" s="10" t="s">
        <v>77</v>
      </c>
      <c r="G11" s="19">
        <v>1</v>
      </c>
      <c r="H11" s="27"/>
      <c r="I11" s="40"/>
      <c r="J11" s="41" t="s">
        <v>6</v>
      </c>
    </row>
    <row r="12" s="11" customFormat="1" ht="30.75" customHeight="1" spans="1:10">
      <c r="A12" s="28"/>
      <c r="B12" s="29"/>
      <c r="C12" s="30"/>
      <c r="D12" s="19" t="s">
        <v>85</v>
      </c>
      <c r="E12" s="31"/>
      <c r="F12" s="10" t="s">
        <v>77</v>
      </c>
      <c r="G12" s="19">
        <v>1</v>
      </c>
      <c r="H12" s="27"/>
      <c r="I12" s="40"/>
      <c r="J12" s="41" t="s">
        <v>6</v>
      </c>
    </row>
    <row r="13" s="11" customFormat="1" ht="30.75" customHeight="1" spans="1:10">
      <c r="A13" s="28"/>
      <c r="B13" s="29"/>
      <c r="C13" s="30"/>
      <c r="D13" s="19" t="s">
        <v>86</v>
      </c>
      <c r="E13" s="140"/>
      <c r="F13" s="10" t="s">
        <v>43</v>
      </c>
      <c r="G13" s="19">
        <v>1</v>
      </c>
      <c r="H13" s="27"/>
      <c r="I13" s="40"/>
      <c r="J13" s="41" t="s">
        <v>6</v>
      </c>
    </row>
    <row r="14" s="11" customFormat="1" ht="30.75" customHeight="1" spans="1:10">
      <c r="A14" s="34" t="s">
        <v>29</v>
      </c>
      <c r="B14" s="35"/>
      <c r="C14" s="35"/>
      <c r="D14" s="36"/>
      <c r="E14" s="35"/>
      <c r="F14" s="37"/>
      <c r="G14" s="19" t="s">
        <v>6</v>
      </c>
      <c r="H14" s="27" t="s">
        <v>6</v>
      </c>
      <c r="I14" s="27">
        <f>SUM(I3:I13)</f>
        <v>0</v>
      </c>
      <c r="J14" s="41" t="s">
        <v>6</v>
      </c>
    </row>
    <row r="35" spans="1:1">
      <c r="A35" s="11" t="s">
        <v>65</v>
      </c>
    </row>
    <row r="57" spans="1:1">
      <c r="A57" s="11" t="s">
        <v>66</v>
      </c>
    </row>
    <row r="93" spans="1:1">
      <c r="A93" s="11" t="s">
        <v>67</v>
      </c>
    </row>
    <row r="123" spans="1:1">
      <c r="A123" s="11" t="s">
        <v>68</v>
      </c>
    </row>
    <row r="134" spans="1:1">
      <c r="A134" s="11" t="s">
        <v>69</v>
      </c>
    </row>
    <row r="139" spans="8:8">
      <c r="H139">
        <f>(8520+8920)/2</f>
        <v>8720</v>
      </c>
    </row>
    <row r="151" spans="1:1">
      <c r="A151" s="11" t="s">
        <v>70</v>
      </c>
    </row>
    <row r="199" spans="1:1">
      <c r="A199" s="11" t="s">
        <v>71</v>
      </c>
    </row>
  </sheetData>
  <mergeCells count="6">
    <mergeCell ref="A1:J1"/>
    <mergeCell ref="A14:F14"/>
    <mergeCell ref="A3:A13"/>
    <mergeCell ref="B3:B13"/>
    <mergeCell ref="C3:C13"/>
    <mergeCell ref="E3:E13"/>
  </mergeCells>
  <printOptions horizontalCentered="1"/>
  <pageMargins left="0.472222222222222" right="0.472222222222222" top="0.751388888888889" bottom="0.751388888888889" header="0.298611111111111" footer="0.298611111111111"/>
  <pageSetup paperSize="9" scale="77" orientation="portrait" horizontalDpi="600"/>
  <headerFooter/>
  <colBreaks count="1" manualBreakCount="1">
    <brk id="10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C2:U181"/>
  <sheetViews>
    <sheetView topLeftCell="C1" workbookViewId="0">
      <pane ySplit="2" topLeftCell="A18" activePane="bottomLeft" state="frozen"/>
      <selection/>
      <selection pane="bottomLeft" activeCell="D34" sqref="D34:M34"/>
    </sheetView>
  </sheetViews>
  <sheetFormatPr defaultColWidth="8.725" defaultRowHeight="13.5"/>
  <cols>
    <col min="2" max="2" width="21.9083333333333" customWidth="1"/>
    <col min="3" max="3" width="61.6333333333333" customWidth="1"/>
    <col min="5" max="5" width="10.275" customWidth="1"/>
    <col min="8" max="8" width="9.18333333333333"/>
  </cols>
  <sheetData>
    <row r="2" ht="14.25" spans="3:13">
      <c r="C2" s="130" t="s">
        <v>87</v>
      </c>
      <c r="D2" s="131" t="s">
        <v>88</v>
      </c>
      <c r="E2" s="131" t="s">
        <v>89</v>
      </c>
      <c r="F2" s="131" t="s">
        <v>90</v>
      </c>
      <c r="G2" s="131" t="s">
        <v>91</v>
      </c>
      <c r="H2" s="131" t="s">
        <v>92</v>
      </c>
      <c r="I2" s="131" t="s">
        <v>93</v>
      </c>
      <c r="J2" s="131" t="s">
        <v>94</v>
      </c>
      <c r="K2" s="131" t="s">
        <v>95</v>
      </c>
      <c r="L2" s="131" t="s">
        <v>96</v>
      </c>
      <c r="M2" s="131" t="s">
        <v>97</v>
      </c>
    </row>
    <row r="3" ht="14.25" spans="3:13">
      <c r="C3" s="132" t="s">
        <v>98</v>
      </c>
      <c r="D3" s="133">
        <v>97</v>
      </c>
      <c r="E3" s="133">
        <v>104.1</v>
      </c>
      <c r="F3" s="133">
        <v>108.1</v>
      </c>
      <c r="G3" s="133">
        <v>98.2</v>
      </c>
      <c r="H3" s="133">
        <v>99.7</v>
      </c>
      <c r="I3" s="133">
        <v>103.5</v>
      </c>
      <c r="J3" s="133">
        <v>106.3</v>
      </c>
      <c r="K3" s="133">
        <v>98.6</v>
      </c>
      <c r="L3" s="133">
        <v>94.8</v>
      </c>
      <c r="M3" s="133">
        <v>98.1</v>
      </c>
    </row>
    <row r="4" ht="14.25" spans="3:13">
      <c r="C4" s="132" t="s">
        <v>99</v>
      </c>
      <c r="D4" s="133">
        <v>88.1</v>
      </c>
      <c r="E4" s="133">
        <v>117</v>
      </c>
      <c r="F4" s="133">
        <v>145.1</v>
      </c>
      <c r="G4" s="133">
        <v>94.6</v>
      </c>
      <c r="H4" s="133">
        <v>100.8</v>
      </c>
      <c r="I4" s="133">
        <v>104.6</v>
      </c>
      <c r="J4" s="133">
        <v>128.2</v>
      </c>
      <c r="K4" s="133">
        <v>98.3</v>
      </c>
      <c r="L4" s="133">
        <v>85.3</v>
      </c>
      <c r="M4" s="133">
        <v>89</v>
      </c>
    </row>
    <row r="5" ht="14.25" spans="3:13">
      <c r="C5" s="132" t="s">
        <v>100</v>
      </c>
      <c r="D5" s="133">
        <v>89.8</v>
      </c>
      <c r="E5" s="133">
        <v>135.9</v>
      </c>
      <c r="F5" s="133">
        <v>138.7</v>
      </c>
      <c r="G5" s="133">
        <v>72.6</v>
      </c>
      <c r="H5" s="133">
        <v>96.4</v>
      </c>
      <c r="I5" s="133">
        <v>124.3</v>
      </c>
      <c r="J5" s="133">
        <v>129</v>
      </c>
      <c r="K5" s="133">
        <v>83.6</v>
      </c>
      <c r="L5" s="133">
        <v>62.7</v>
      </c>
      <c r="M5" s="133">
        <v>96.6</v>
      </c>
    </row>
    <row r="6" ht="14.25" spans="3:13">
      <c r="C6" s="132" t="s">
        <v>101</v>
      </c>
      <c r="D6" s="133">
        <v>98.1</v>
      </c>
      <c r="E6" s="133">
        <v>84.6</v>
      </c>
      <c r="F6" s="133">
        <v>131</v>
      </c>
      <c r="G6" s="133">
        <v>107</v>
      </c>
      <c r="H6" s="133">
        <v>112.3</v>
      </c>
      <c r="I6" s="133">
        <v>103</v>
      </c>
      <c r="J6" s="133">
        <v>115.6</v>
      </c>
      <c r="K6" s="133">
        <v>96.5</v>
      </c>
      <c r="L6" s="133">
        <v>79.7</v>
      </c>
      <c r="M6" s="133">
        <v>91.2</v>
      </c>
    </row>
    <row r="7" ht="14.25" spans="3:13">
      <c r="C7" s="132" t="s">
        <v>102</v>
      </c>
      <c r="D7" s="133">
        <v>106</v>
      </c>
      <c r="E7" s="133">
        <v>108.3</v>
      </c>
      <c r="F7" s="133">
        <v>113.1</v>
      </c>
      <c r="G7" s="133">
        <v>104.8</v>
      </c>
      <c r="H7" s="133">
        <v>101.2</v>
      </c>
      <c r="I7" s="133">
        <v>104.4</v>
      </c>
      <c r="J7" s="133">
        <v>114</v>
      </c>
      <c r="K7" s="133">
        <v>102.3</v>
      </c>
      <c r="L7" s="133">
        <v>92.9</v>
      </c>
      <c r="M7" s="133">
        <v>96.5</v>
      </c>
    </row>
    <row r="8" ht="14.25" spans="3:13">
      <c r="C8" s="132" t="s">
        <v>103</v>
      </c>
      <c r="D8" s="133">
        <v>100.2</v>
      </c>
      <c r="E8" s="133">
        <v>105.9</v>
      </c>
      <c r="F8" s="133">
        <v>103.1</v>
      </c>
      <c r="G8" s="133">
        <v>101.5</v>
      </c>
      <c r="H8" s="133">
        <v>104.8</v>
      </c>
      <c r="I8" s="133">
        <v>107.1</v>
      </c>
      <c r="J8" s="133">
        <v>105</v>
      </c>
      <c r="K8" s="133">
        <v>99</v>
      </c>
      <c r="L8" s="133">
        <v>97.5</v>
      </c>
      <c r="M8" s="133">
        <v>99.3</v>
      </c>
    </row>
    <row r="9" ht="14.25" spans="3:13">
      <c r="C9" s="132" t="s">
        <v>104</v>
      </c>
      <c r="D9" s="133">
        <v>100.5</v>
      </c>
      <c r="E9" s="133">
        <v>99</v>
      </c>
      <c r="F9" s="133">
        <v>98.4</v>
      </c>
      <c r="G9" s="133">
        <v>99.1</v>
      </c>
      <c r="H9" s="133">
        <v>101.4</v>
      </c>
      <c r="I9" s="133">
        <v>95.3</v>
      </c>
      <c r="J9" s="133">
        <v>98.2</v>
      </c>
      <c r="K9" s="133">
        <v>99.7</v>
      </c>
      <c r="L9" s="133">
        <v>96.9</v>
      </c>
      <c r="M9" s="133">
        <v>99.4</v>
      </c>
    </row>
    <row r="10" ht="14.25" spans="3:13">
      <c r="C10" s="132" t="s">
        <v>105</v>
      </c>
      <c r="D10" s="133"/>
      <c r="E10" s="133"/>
      <c r="F10" s="133"/>
      <c r="G10" s="133"/>
      <c r="H10" s="133"/>
      <c r="I10" s="133"/>
      <c r="J10" s="133"/>
      <c r="K10" s="133"/>
      <c r="L10" s="133">
        <v>100</v>
      </c>
      <c r="M10" s="133">
        <v>100</v>
      </c>
    </row>
    <row r="11" ht="14.25" spans="3:13">
      <c r="C11" s="132" t="s">
        <v>106</v>
      </c>
      <c r="D11" s="133">
        <v>99.4</v>
      </c>
      <c r="E11" s="133">
        <v>104.7</v>
      </c>
      <c r="F11" s="133">
        <v>103.9</v>
      </c>
      <c r="G11" s="133">
        <v>104.8</v>
      </c>
      <c r="H11" s="133">
        <v>103</v>
      </c>
      <c r="I11" s="133">
        <v>100.3</v>
      </c>
      <c r="J11" s="133">
        <v>100.6</v>
      </c>
      <c r="K11" s="133">
        <v>100.2</v>
      </c>
      <c r="L11" s="133">
        <v>98.7</v>
      </c>
      <c r="M11" s="133">
        <v>99.1</v>
      </c>
    </row>
    <row r="12" ht="14.25" spans="3:13">
      <c r="C12" s="132" t="s">
        <v>107</v>
      </c>
      <c r="D12" s="133">
        <v>99.4</v>
      </c>
      <c r="E12" s="133">
        <v>103.7</v>
      </c>
      <c r="F12" s="133">
        <v>101.8</v>
      </c>
      <c r="G12" s="133">
        <v>100.6</v>
      </c>
      <c r="H12" s="133">
        <v>101.3</v>
      </c>
      <c r="I12" s="133">
        <v>101.6</v>
      </c>
      <c r="J12" s="133">
        <v>101.2</v>
      </c>
      <c r="K12" s="133">
        <v>99.8</v>
      </c>
      <c r="L12" s="133">
        <v>99.9</v>
      </c>
      <c r="M12" s="133">
        <v>102</v>
      </c>
    </row>
    <row r="13" ht="14.25" spans="3:13">
      <c r="C13" s="132" t="s">
        <v>108</v>
      </c>
      <c r="D13" s="133">
        <v>101.2</v>
      </c>
      <c r="E13" s="133">
        <v>101</v>
      </c>
      <c r="F13" s="133">
        <v>101.6</v>
      </c>
      <c r="G13" s="133">
        <v>100.7</v>
      </c>
      <c r="H13" s="133">
        <v>101.2</v>
      </c>
      <c r="I13" s="133">
        <v>101.6</v>
      </c>
      <c r="J13" s="133">
        <v>100.3</v>
      </c>
      <c r="K13" s="133">
        <v>99.1</v>
      </c>
      <c r="L13" s="133">
        <v>99.7</v>
      </c>
      <c r="M13" s="133">
        <v>100.5</v>
      </c>
    </row>
    <row r="14" ht="14.25" spans="3:13">
      <c r="C14" s="132" t="s">
        <v>109</v>
      </c>
      <c r="D14" s="133">
        <v>100.9</v>
      </c>
      <c r="E14" s="133">
        <v>100.6</v>
      </c>
      <c r="F14" s="133">
        <v>100.6</v>
      </c>
      <c r="G14" s="133">
        <v>101.4</v>
      </c>
      <c r="H14" s="133">
        <v>102.3</v>
      </c>
      <c r="I14" s="133">
        <v>100.4</v>
      </c>
      <c r="J14" s="133">
        <v>100</v>
      </c>
      <c r="K14" s="133">
        <v>100.1</v>
      </c>
      <c r="L14" s="133">
        <v>100.4</v>
      </c>
      <c r="M14" s="133">
        <v>100.3</v>
      </c>
    </row>
    <row r="15" ht="14.25" spans="3:13">
      <c r="C15" s="132" t="s">
        <v>110</v>
      </c>
      <c r="D15" s="133">
        <v>96.8</v>
      </c>
      <c r="E15" s="133">
        <v>103.6</v>
      </c>
      <c r="F15" s="133">
        <v>104.1</v>
      </c>
      <c r="G15" s="133">
        <v>95.3</v>
      </c>
      <c r="H15" s="133">
        <v>99.4</v>
      </c>
      <c r="I15" s="133">
        <v>102.3</v>
      </c>
      <c r="J15" s="133">
        <v>103.1</v>
      </c>
      <c r="K15" s="133">
        <v>98.7</v>
      </c>
      <c r="L15" s="133">
        <v>97.7</v>
      </c>
      <c r="M15" s="133">
        <v>99.4</v>
      </c>
    </row>
    <row r="16" ht="14.25" spans="3:13">
      <c r="C16" s="132" t="s">
        <v>111</v>
      </c>
      <c r="D16" s="133">
        <v>100.8</v>
      </c>
      <c r="E16" s="133">
        <v>101.3</v>
      </c>
      <c r="F16" s="133">
        <v>99.9</v>
      </c>
      <c r="G16" s="133">
        <v>98.8</v>
      </c>
      <c r="H16" s="133">
        <v>100.6</v>
      </c>
      <c r="I16" s="133">
        <v>101</v>
      </c>
      <c r="J16" s="133">
        <v>100.8</v>
      </c>
      <c r="K16" s="133">
        <v>100.5</v>
      </c>
      <c r="L16" s="133">
        <v>100.7</v>
      </c>
      <c r="M16" s="133">
        <v>100.2</v>
      </c>
    </row>
    <row r="17" ht="14.25" spans="3:13">
      <c r="C17" s="132" t="s">
        <v>112</v>
      </c>
      <c r="D17" s="133">
        <v>101.9</v>
      </c>
      <c r="E17" s="133">
        <v>101.8</v>
      </c>
      <c r="F17" s="133">
        <v>99.7</v>
      </c>
      <c r="G17" s="133">
        <v>99.3</v>
      </c>
      <c r="H17" s="133">
        <v>101.4</v>
      </c>
      <c r="I17" s="133">
        <v>100.6</v>
      </c>
      <c r="J17" s="133">
        <v>101</v>
      </c>
      <c r="K17" s="133">
        <v>100.9</v>
      </c>
      <c r="L17" s="133">
        <v>100.8</v>
      </c>
      <c r="M17" s="133">
        <v>101.8</v>
      </c>
    </row>
    <row r="18" ht="14.25" spans="3:13">
      <c r="C18" s="132" t="s">
        <v>113</v>
      </c>
      <c r="D18" s="133">
        <v>98.6</v>
      </c>
      <c r="E18" s="133">
        <v>101.8</v>
      </c>
      <c r="F18" s="133">
        <v>101.4</v>
      </c>
      <c r="G18" s="133">
        <v>99.3</v>
      </c>
      <c r="H18" s="133">
        <v>100.9</v>
      </c>
      <c r="I18" s="133">
        <v>101.7</v>
      </c>
      <c r="J18" s="133">
        <v>100.5</v>
      </c>
      <c r="K18" s="133">
        <v>99.7</v>
      </c>
      <c r="L18" s="133">
        <v>99.8</v>
      </c>
      <c r="M18" s="133">
        <v>100.9</v>
      </c>
    </row>
    <row r="19" ht="14.25" spans="3:13">
      <c r="C19" s="132" t="s">
        <v>114</v>
      </c>
      <c r="D19" s="133">
        <v>100.6</v>
      </c>
      <c r="E19" s="133">
        <v>101.7</v>
      </c>
      <c r="F19" s="133">
        <v>100.2</v>
      </c>
      <c r="G19" s="133">
        <v>100</v>
      </c>
      <c r="H19" s="133">
        <v>101.3</v>
      </c>
      <c r="I19" s="133">
        <v>101.2</v>
      </c>
      <c r="J19" s="133">
        <v>101.7</v>
      </c>
      <c r="K19" s="133">
        <v>101.1</v>
      </c>
      <c r="L19" s="133">
        <v>100.6</v>
      </c>
      <c r="M19" s="133">
        <v>100.8</v>
      </c>
    </row>
    <row r="20" ht="14.25" spans="3:13">
      <c r="C20" s="132" t="s">
        <v>115</v>
      </c>
      <c r="D20" s="133">
        <v>94.7</v>
      </c>
      <c r="E20" s="133">
        <v>100.6</v>
      </c>
      <c r="F20" s="133">
        <v>104.9</v>
      </c>
      <c r="G20" s="133">
        <v>97.2</v>
      </c>
      <c r="H20" s="133">
        <v>95</v>
      </c>
      <c r="I20" s="133">
        <v>106.7</v>
      </c>
      <c r="J20" s="133">
        <v>109.5</v>
      </c>
      <c r="K20" s="133">
        <v>99.8</v>
      </c>
      <c r="L20" s="133">
        <v>98.8</v>
      </c>
      <c r="M20" s="133">
        <v>99.2</v>
      </c>
    </row>
    <row r="21" ht="14.25" spans="3:13">
      <c r="C21" s="132" t="s">
        <v>116</v>
      </c>
      <c r="D21" s="133">
        <v>99.4</v>
      </c>
      <c r="E21" s="133">
        <v>101</v>
      </c>
      <c r="F21" s="133">
        <v>100.5</v>
      </c>
      <c r="G21" s="133">
        <v>98.7</v>
      </c>
      <c r="H21" s="133">
        <v>100.2</v>
      </c>
      <c r="I21" s="133">
        <v>101.8</v>
      </c>
      <c r="J21" s="133">
        <v>101.3</v>
      </c>
      <c r="K21" s="133">
        <v>99.4</v>
      </c>
      <c r="L21" s="133">
        <v>99.6</v>
      </c>
      <c r="M21" s="133">
        <v>100</v>
      </c>
    </row>
    <row r="22" ht="14.25" spans="3:13">
      <c r="C22" s="132" t="s">
        <v>117</v>
      </c>
      <c r="D22" s="133">
        <v>104.8</v>
      </c>
      <c r="E22" s="133">
        <v>103.2</v>
      </c>
      <c r="F22" s="133">
        <v>101.7</v>
      </c>
      <c r="G22" s="133">
        <v>103.3</v>
      </c>
      <c r="H22" s="133">
        <v>102.7</v>
      </c>
      <c r="I22" s="133">
        <v>99.5</v>
      </c>
      <c r="J22" s="133">
        <v>101.1</v>
      </c>
      <c r="K22" s="133">
        <v>102.8</v>
      </c>
      <c r="L22" s="133">
        <v>99.5</v>
      </c>
      <c r="M22" s="133">
        <v>99.8</v>
      </c>
    </row>
    <row r="23" ht="14.25" spans="3:13">
      <c r="C23" s="132" t="s">
        <v>118</v>
      </c>
      <c r="D23" s="133">
        <v>91.7</v>
      </c>
      <c r="E23" s="133">
        <v>123.6</v>
      </c>
      <c r="F23" s="133">
        <v>128.2</v>
      </c>
      <c r="G23" s="133">
        <v>85.7</v>
      </c>
      <c r="H23" s="133">
        <v>96.4</v>
      </c>
      <c r="I23" s="133">
        <v>116.3</v>
      </c>
      <c r="J23" s="133">
        <v>119.2</v>
      </c>
      <c r="K23" s="133">
        <v>93.3</v>
      </c>
      <c r="L23" s="133">
        <v>78.5</v>
      </c>
      <c r="M23" s="133">
        <v>94.8</v>
      </c>
    </row>
    <row r="24" ht="14.25" spans="3:13">
      <c r="C24" s="132" t="s">
        <v>119</v>
      </c>
      <c r="D24" s="133">
        <v>91</v>
      </c>
      <c r="E24" s="133">
        <v>107.7</v>
      </c>
      <c r="F24" s="133">
        <v>119.1</v>
      </c>
      <c r="G24" s="133">
        <v>94.1</v>
      </c>
      <c r="H24" s="133">
        <v>96.1</v>
      </c>
      <c r="I24" s="133">
        <v>106.2</v>
      </c>
      <c r="J24" s="133">
        <v>109.4</v>
      </c>
      <c r="K24" s="133">
        <v>97.2</v>
      </c>
      <c r="L24" s="133">
        <v>93.3</v>
      </c>
      <c r="M24" s="133">
        <v>98</v>
      </c>
    </row>
    <row r="25" ht="14.25" spans="3:13">
      <c r="C25" s="132" t="s">
        <v>120</v>
      </c>
      <c r="D25" s="133">
        <v>100.3</v>
      </c>
      <c r="E25" s="133">
        <v>100.3</v>
      </c>
      <c r="F25" s="133">
        <v>99.6</v>
      </c>
      <c r="G25" s="133">
        <v>100.6</v>
      </c>
      <c r="H25" s="133">
        <v>101.7</v>
      </c>
      <c r="I25" s="133">
        <v>103</v>
      </c>
      <c r="J25" s="133">
        <v>101.5</v>
      </c>
      <c r="K25" s="133">
        <v>100.4</v>
      </c>
      <c r="L25" s="133">
        <v>100.5</v>
      </c>
      <c r="M25" s="133">
        <v>100.7</v>
      </c>
    </row>
    <row r="26" ht="14.25" spans="3:13">
      <c r="C26" s="132" t="s">
        <v>121</v>
      </c>
      <c r="D26" s="133">
        <v>97.3</v>
      </c>
      <c r="E26" s="133">
        <v>104.1</v>
      </c>
      <c r="F26" s="133">
        <v>116.1</v>
      </c>
      <c r="G26" s="133">
        <v>86.5</v>
      </c>
      <c r="H26" s="133">
        <v>93.9</v>
      </c>
      <c r="I26" s="133">
        <v>105.4</v>
      </c>
      <c r="J26" s="133">
        <v>109.7</v>
      </c>
      <c r="K26" s="133">
        <v>95</v>
      </c>
      <c r="L26" s="133">
        <v>90.6</v>
      </c>
      <c r="M26" s="133">
        <v>94.7</v>
      </c>
    </row>
    <row r="27" ht="14.25" spans="3:13">
      <c r="C27" s="132" t="s">
        <v>122</v>
      </c>
      <c r="D27" s="133">
        <v>96.5</v>
      </c>
      <c r="E27" s="133">
        <v>101.3</v>
      </c>
      <c r="F27" s="133">
        <v>103.2</v>
      </c>
      <c r="G27" s="133">
        <v>98.1</v>
      </c>
      <c r="H27" s="133">
        <v>99.4</v>
      </c>
      <c r="I27" s="133">
        <v>101.6</v>
      </c>
      <c r="J27" s="133">
        <v>102.6</v>
      </c>
      <c r="K27" s="133">
        <v>97.7</v>
      </c>
      <c r="L27" s="133">
        <v>96.7</v>
      </c>
      <c r="M27" s="133">
        <v>98.7</v>
      </c>
    </row>
    <row r="28" ht="14.25" spans="3:13">
      <c r="C28" s="132" t="s">
        <v>123</v>
      </c>
      <c r="D28" s="133">
        <v>93.3</v>
      </c>
      <c r="E28" s="133">
        <v>101.2</v>
      </c>
      <c r="F28" s="133">
        <v>103.7</v>
      </c>
      <c r="G28" s="133">
        <v>98.4</v>
      </c>
      <c r="H28" s="133">
        <v>102.2</v>
      </c>
      <c r="I28" s="133">
        <v>109.7</v>
      </c>
      <c r="J28" s="133">
        <v>108.1</v>
      </c>
      <c r="K28" s="133">
        <v>98.5</v>
      </c>
      <c r="L28" s="133">
        <v>96.5</v>
      </c>
      <c r="M28" s="133">
        <v>100</v>
      </c>
    </row>
    <row r="29" ht="14.25" spans="3:13">
      <c r="C29" s="132" t="s">
        <v>124</v>
      </c>
      <c r="D29" s="133">
        <v>90.4</v>
      </c>
      <c r="E29" s="133">
        <v>94.2</v>
      </c>
      <c r="F29" s="133">
        <v>128.5</v>
      </c>
      <c r="G29" s="133">
        <v>97.9</v>
      </c>
      <c r="H29" s="133">
        <v>98.2</v>
      </c>
      <c r="I29" s="133">
        <v>109</v>
      </c>
      <c r="J29" s="133">
        <v>127.9</v>
      </c>
      <c r="K29" s="133">
        <v>102.5</v>
      </c>
      <c r="L29" s="133">
        <v>83.3</v>
      </c>
      <c r="M29" s="133">
        <v>93.3</v>
      </c>
    </row>
    <row r="30" ht="14.25" spans="3:13">
      <c r="C30" s="132" t="s">
        <v>125</v>
      </c>
      <c r="D30" s="133">
        <v>97</v>
      </c>
      <c r="E30" s="133">
        <v>105.4</v>
      </c>
      <c r="F30" s="133">
        <v>122.7</v>
      </c>
      <c r="G30" s="133">
        <v>100.8</v>
      </c>
      <c r="H30" s="133">
        <v>99.3</v>
      </c>
      <c r="I30" s="133">
        <v>103.4</v>
      </c>
      <c r="J30" s="133">
        <v>115.9</v>
      </c>
      <c r="K30" s="133">
        <v>98</v>
      </c>
      <c r="L30" s="133">
        <v>91.7</v>
      </c>
      <c r="M30" s="133">
        <v>95.6</v>
      </c>
    </row>
    <row r="31" ht="14.25" spans="3:13">
      <c r="C31" s="132" t="s">
        <v>126</v>
      </c>
      <c r="D31" s="133">
        <v>96.9</v>
      </c>
      <c r="E31" s="133">
        <v>102.2</v>
      </c>
      <c r="F31" s="133">
        <v>106.7</v>
      </c>
      <c r="G31" s="133">
        <v>99.9</v>
      </c>
      <c r="H31" s="133">
        <v>100.9</v>
      </c>
      <c r="I31" s="133">
        <v>104.6</v>
      </c>
      <c r="J31" s="133">
        <v>105.6</v>
      </c>
      <c r="K31" s="133">
        <v>98.6</v>
      </c>
      <c r="L31" s="133">
        <v>97.1</v>
      </c>
      <c r="M31" s="133">
        <v>98.6</v>
      </c>
    </row>
    <row r="32" ht="14.25" spans="3:13">
      <c r="C32" s="132" t="s">
        <v>127</v>
      </c>
      <c r="D32" s="133">
        <v>99.7</v>
      </c>
      <c r="E32" s="133">
        <v>101.1</v>
      </c>
      <c r="F32" s="133">
        <v>101.4</v>
      </c>
      <c r="G32" s="133">
        <v>99.7</v>
      </c>
      <c r="H32" s="133">
        <v>100.8</v>
      </c>
      <c r="I32" s="133">
        <v>101.6</v>
      </c>
      <c r="J32" s="133">
        <v>100.8</v>
      </c>
      <c r="K32" s="133">
        <v>99</v>
      </c>
      <c r="L32" s="133">
        <v>98.8</v>
      </c>
      <c r="M32" s="133">
        <v>99.5</v>
      </c>
    </row>
    <row r="33" s="129" customFormat="1" ht="14.25" spans="3:13">
      <c r="C33" s="134" t="s">
        <v>128</v>
      </c>
      <c r="D33" s="135">
        <v>99.7</v>
      </c>
      <c r="E33" s="135">
        <v>100.7</v>
      </c>
      <c r="F33" s="135">
        <v>100.4</v>
      </c>
      <c r="G33" s="135">
        <v>100</v>
      </c>
      <c r="H33" s="135">
        <v>100.4</v>
      </c>
      <c r="I33" s="135">
        <v>101.1</v>
      </c>
      <c r="J33" s="135">
        <v>100.4</v>
      </c>
      <c r="K33" s="135">
        <v>98.8</v>
      </c>
      <c r="L33" s="135">
        <v>99.2</v>
      </c>
      <c r="M33" s="135">
        <v>99.8</v>
      </c>
    </row>
    <row r="34" s="129" customFormat="1" ht="14.25" spans="3:13">
      <c r="C34" s="134"/>
      <c r="D34" s="136">
        <f t="shared" ref="D34:M34" si="0">D33/100</f>
        <v>0.997</v>
      </c>
      <c r="E34" s="136">
        <f t="shared" si="0"/>
        <v>1.007</v>
      </c>
      <c r="F34" s="136">
        <f t="shared" si="0"/>
        <v>1.004</v>
      </c>
      <c r="G34" s="136">
        <f t="shared" si="0"/>
        <v>1</v>
      </c>
      <c r="H34" s="136">
        <f t="shared" si="0"/>
        <v>1.004</v>
      </c>
      <c r="I34" s="136">
        <f t="shared" si="0"/>
        <v>1.011</v>
      </c>
      <c r="J34" s="136">
        <f t="shared" si="0"/>
        <v>1.004</v>
      </c>
      <c r="K34" s="136">
        <f t="shared" si="0"/>
        <v>0.988</v>
      </c>
      <c r="L34" s="136">
        <f t="shared" si="0"/>
        <v>0.992</v>
      </c>
      <c r="M34" s="136">
        <f t="shared" si="0"/>
        <v>0.998</v>
      </c>
    </row>
    <row r="35" ht="14.25" spans="3:13">
      <c r="C35" s="132" t="s">
        <v>129</v>
      </c>
      <c r="D35" s="133">
        <v>98.8</v>
      </c>
      <c r="E35" s="133">
        <v>100.2</v>
      </c>
      <c r="F35" s="133">
        <v>99.6</v>
      </c>
      <c r="G35" s="133">
        <v>99.6</v>
      </c>
      <c r="H35" s="133">
        <v>99.3</v>
      </c>
      <c r="I35" s="133">
        <v>100.1</v>
      </c>
      <c r="J35" s="133">
        <v>99.8</v>
      </c>
      <c r="K35" s="133">
        <v>98.9</v>
      </c>
      <c r="L35" s="133">
        <v>99.1</v>
      </c>
      <c r="M35" s="133">
        <v>99.5</v>
      </c>
    </row>
    <row r="36" ht="14.25" spans="3:13">
      <c r="C36" s="132" t="s">
        <v>130</v>
      </c>
      <c r="D36" s="133">
        <v>100.2</v>
      </c>
      <c r="E36" s="133">
        <v>101.5</v>
      </c>
      <c r="F36" s="133">
        <v>100.6</v>
      </c>
      <c r="G36" s="133">
        <v>100.4</v>
      </c>
      <c r="H36" s="133">
        <v>100.3</v>
      </c>
      <c r="I36" s="133">
        <v>100.9</v>
      </c>
      <c r="J36" s="133">
        <v>101.2</v>
      </c>
      <c r="K36" s="133">
        <v>99.7</v>
      </c>
      <c r="L36" s="133">
        <v>99.9</v>
      </c>
      <c r="M36" s="133">
        <v>99.6</v>
      </c>
    </row>
    <row r="37" ht="14.25" spans="3:13">
      <c r="C37" s="132" t="s">
        <v>131</v>
      </c>
      <c r="D37" s="133">
        <v>98.5</v>
      </c>
      <c r="E37" s="133">
        <v>104.6</v>
      </c>
      <c r="F37" s="133">
        <v>104.4</v>
      </c>
      <c r="G37" s="133">
        <v>97.4</v>
      </c>
      <c r="H37" s="133">
        <v>98</v>
      </c>
      <c r="I37" s="133">
        <v>100.1</v>
      </c>
      <c r="J37" s="133">
        <v>102</v>
      </c>
      <c r="K37" s="133">
        <v>98.4</v>
      </c>
      <c r="L37" s="133">
        <v>98</v>
      </c>
      <c r="M37" s="133">
        <v>98.8</v>
      </c>
    </row>
    <row r="38" ht="14.25" spans="3:13">
      <c r="C38" s="132" t="s">
        <v>132</v>
      </c>
      <c r="D38" s="133">
        <v>98.3</v>
      </c>
      <c r="E38" s="133">
        <v>100.7</v>
      </c>
      <c r="F38" s="133">
        <v>99.9</v>
      </c>
      <c r="G38" s="133">
        <v>98.5</v>
      </c>
      <c r="H38" s="133">
        <v>99.1</v>
      </c>
      <c r="I38" s="133">
        <v>98.5</v>
      </c>
      <c r="J38" s="133">
        <v>99.7</v>
      </c>
      <c r="K38" s="133">
        <v>98.6</v>
      </c>
      <c r="L38" s="133">
        <v>98.4</v>
      </c>
      <c r="M38" s="133">
        <v>98.3</v>
      </c>
    </row>
    <row r="39" ht="14.25" spans="3:13">
      <c r="C39" s="132" t="s">
        <v>133</v>
      </c>
      <c r="D39" s="133">
        <v>100.8</v>
      </c>
      <c r="E39" s="133">
        <v>101.5</v>
      </c>
      <c r="F39" s="133">
        <v>99.7</v>
      </c>
      <c r="G39" s="133">
        <v>100.2</v>
      </c>
      <c r="H39" s="133">
        <v>100.8</v>
      </c>
      <c r="I39" s="133">
        <v>99.5</v>
      </c>
      <c r="J39" s="133">
        <v>99.8</v>
      </c>
      <c r="K39" s="133">
        <v>99.8</v>
      </c>
      <c r="L39" s="133">
        <v>99.4</v>
      </c>
      <c r="M39" s="133">
        <v>100</v>
      </c>
    </row>
    <row r="40" ht="14.25" spans="3:13">
      <c r="C40" s="132" t="s">
        <v>134</v>
      </c>
      <c r="D40" s="133">
        <v>99.6</v>
      </c>
      <c r="E40" s="133">
        <v>102.2</v>
      </c>
      <c r="F40" s="133">
        <v>100.6</v>
      </c>
      <c r="G40" s="133">
        <v>100.3</v>
      </c>
      <c r="H40" s="133">
        <v>101.2</v>
      </c>
      <c r="I40" s="133">
        <v>101.3</v>
      </c>
      <c r="J40" s="133">
        <v>102.7</v>
      </c>
      <c r="K40" s="133">
        <v>100.8</v>
      </c>
      <c r="L40" s="133">
        <v>98.8</v>
      </c>
      <c r="M40" s="133">
        <v>102.1</v>
      </c>
    </row>
    <row r="41" ht="14.25" spans="3:13">
      <c r="C41" s="132" t="s">
        <v>135</v>
      </c>
      <c r="D41" s="133">
        <v>91.9</v>
      </c>
      <c r="E41" s="133">
        <v>103.2</v>
      </c>
      <c r="F41" s="133">
        <v>117.5</v>
      </c>
      <c r="G41" s="133">
        <v>100.2</v>
      </c>
      <c r="H41" s="133">
        <v>104.1</v>
      </c>
      <c r="I41" s="133">
        <v>115</v>
      </c>
      <c r="J41" s="133">
        <v>115.8</v>
      </c>
      <c r="K41" s="133">
        <v>97.5</v>
      </c>
      <c r="L41" s="133">
        <v>88.8</v>
      </c>
      <c r="M41" s="133">
        <v>93.5</v>
      </c>
    </row>
    <row r="42" ht="14.25" spans="3:13">
      <c r="C42" s="132" t="s">
        <v>136</v>
      </c>
      <c r="D42" s="133">
        <v>102.9</v>
      </c>
      <c r="E42" s="133">
        <v>102.1</v>
      </c>
      <c r="F42" s="133">
        <v>99.7</v>
      </c>
      <c r="G42" s="133">
        <v>103.6</v>
      </c>
      <c r="H42" s="133">
        <v>102.8</v>
      </c>
      <c r="I42" s="133">
        <v>100.6</v>
      </c>
      <c r="J42" s="133">
        <v>102.6</v>
      </c>
      <c r="K42" s="133">
        <v>102.4</v>
      </c>
      <c r="L42" s="133">
        <v>98.5</v>
      </c>
      <c r="M42" s="133">
        <v>99.3</v>
      </c>
    </row>
    <row r="43" ht="14.25" spans="3:13">
      <c r="C43" s="132" t="s">
        <v>137</v>
      </c>
      <c r="D43" s="133">
        <v>101.2</v>
      </c>
      <c r="E43" s="133">
        <v>108.6</v>
      </c>
      <c r="F43" s="133">
        <v>100.2</v>
      </c>
      <c r="G43" s="133">
        <v>98.1</v>
      </c>
      <c r="H43" s="133">
        <v>99.1</v>
      </c>
      <c r="I43" s="133">
        <v>99</v>
      </c>
      <c r="J43" s="133">
        <v>99.3</v>
      </c>
      <c r="K43" s="133">
        <v>96.9</v>
      </c>
      <c r="L43" s="133">
        <v>98.7</v>
      </c>
      <c r="M43" s="133">
        <v>100.2</v>
      </c>
    </row>
    <row r="44" ht="14.25" spans="3:13">
      <c r="C44" s="132" t="s">
        <v>138</v>
      </c>
      <c r="D44" s="133">
        <v>101.1</v>
      </c>
      <c r="E44" s="133">
        <v>115.9</v>
      </c>
      <c r="F44" s="133">
        <v>105.1</v>
      </c>
      <c r="G44" s="133">
        <v>95.7</v>
      </c>
      <c r="H44" s="133">
        <v>103.1</v>
      </c>
      <c r="I44" s="133">
        <v>104</v>
      </c>
      <c r="J44" s="133">
        <v>102.1</v>
      </c>
      <c r="K44" s="133">
        <v>90.4</v>
      </c>
      <c r="L44" s="133">
        <v>97</v>
      </c>
      <c r="M44" s="133">
        <v>103.5</v>
      </c>
    </row>
    <row r="45" ht="14.25" spans="3:13">
      <c r="C45" s="132" t="s">
        <v>139</v>
      </c>
      <c r="D45" s="133">
        <v>100.6</v>
      </c>
      <c r="E45" s="133">
        <v>101.3</v>
      </c>
      <c r="F45" s="133">
        <v>101.1</v>
      </c>
      <c r="G45" s="133">
        <v>100.1</v>
      </c>
      <c r="H45" s="133">
        <v>102.1</v>
      </c>
      <c r="I45" s="133">
        <v>101.5</v>
      </c>
      <c r="J45" s="133">
        <v>102</v>
      </c>
      <c r="K45" s="133">
        <v>101.9</v>
      </c>
      <c r="L45" s="133">
        <v>102.2</v>
      </c>
      <c r="M45" s="133">
        <v>102.6</v>
      </c>
    </row>
    <row r="46" ht="14.25" spans="3:13">
      <c r="C46" s="130" t="s">
        <v>87</v>
      </c>
      <c r="D46" s="131" t="s">
        <v>88</v>
      </c>
      <c r="E46" s="131" t="s">
        <v>89</v>
      </c>
      <c r="F46" s="131" t="s">
        <v>90</v>
      </c>
      <c r="G46" s="131" t="s">
        <v>91</v>
      </c>
      <c r="H46" s="131" t="s">
        <v>92</v>
      </c>
      <c r="I46" s="131" t="s">
        <v>93</v>
      </c>
      <c r="J46" s="131" t="s">
        <v>94</v>
      </c>
      <c r="K46" s="131" t="s">
        <v>95</v>
      </c>
      <c r="L46" s="131" t="s">
        <v>96</v>
      </c>
      <c r="M46" s="131" t="s">
        <v>97</v>
      </c>
    </row>
    <row r="47" ht="14.25" spans="3:13">
      <c r="C47" s="132" t="s">
        <v>98</v>
      </c>
      <c r="D47" s="133">
        <v>97</v>
      </c>
      <c r="E47" s="133">
        <v>104.1</v>
      </c>
      <c r="F47" s="133">
        <v>108.1</v>
      </c>
      <c r="G47" s="133">
        <v>98.2</v>
      </c>
      <c r="H47" s="133">
        <v>99.7</v>
      </c>
      <c r="I47" s="133">
        <v>103.5</v>
      </c>
      <c r="J47" s="133">
        <v>106.3</v>
      </c>
      <c r="K47" s="133">
        <v>98.6</v>
      </c>
      <c r="L47" s="133">
        <v>94.8</v>
      </c>
      <c r="M47" s="133">
        <v>98.1</v>
      </c>
    </row>
    <row r="48" ht="14.25" spans="3:13">
      <c r="C48" s="132" t="s">
        <v>99</v>
      </c>
      <c r="D48" s="133">
        <v>88.1</v>
      </c>
      <c r="E48" s="133">
        <v>117</v>
      </c>
      <c r="F48" s="133">
        <v>145.1</v>
      </c>
      <c r="G48" s="133">
        <v>94.6</v>
      </c>
      <c r="H48" s="133">
        <v>100.8</v>
      </c>
      <c r="I48" s="133">
        <v>104.6</v>
      </c>
      <c r="J48" s="133">
        <v>128.2</v>
      </c>
      <c r="K48" s="133">
        <v>98.3</v>
      </c>
      <c r="L48" s="133">
        <v>85.3</v>
      </c>
      <c r="M48" s="133">
        <v>89</v>
      </c>
    </row>
    <row r="49" ht="14.25" spans="3:13">
      <c r="C49" s="132" t="s">
        <v>100</v>
      </c>
      <c r="D49" s="133">
        <v>89.8</v>
      </c>
      <c r="E49" s="133">
        <v>135.9</v>
      </c>
      <c r="F49" s="133">
        <v>138.7</v>
      </c>
      <c r="G49" s="133">
        <v>72.6</v>
      </c>
      <c r="H49" s="133">
        <v>96.4</v>
      </c>
      <c r="I49" s="133">
        <v>124.3</v>
      </c>
      <c r="J49" s="133">
        <v>129</v>
      </c>
      <c r="K49" s="133">
        <v>83.6</v>
      </c>
      <c r="L49" s="133">
        <v>62.7</v>
      </c>
      <c r="M49" s="133">
        <v>96.6</v>
      </c>
    </row>
    <row r="50" ht="14.25" spans="3:13">
      <c r="C50" s="132" t="s">
        <v>101</v>
      </c>
      <c r="D50" s="133">
        <v>98.1</v>
      </c>
      <c r="E50" s="133">
        <v>84.6</v>
      </c>
      <c r="F50" s="133">
        <v>131</v>
      </c>
      <c r="G50" s="133">
        <v>107</v>
      </c>
      <c r="H50" s="133">
        <v>112.3</v>
      </c>
      <c r="I50" s="133">
        <v>103</v>
      </c>
      <c r="J50" s="133">
        <v>115.6</v>
      </c>
      <c r="K50" s="133">
        <v>96.5</v>
      </c>
      <c r="L50" s="133">
        <v>79.7</v>
      </c>
      <c r="M50" s="133">
        <v>91.2</v>
      </c>
    </row>
    <row r="51" ht="14.25" spans="3:13">
      <c r="C51" s="132" t="s">
        <v>102</v>
      </c>
      <c r="D51" s="133">
        <v>106</v>
      </c>
      <c r="E51" s="133">
        <v>108.3</v>
      </c>
      <c r="F51" s="133">
        <v>113.1</v>
      </c>
      <c r="G51" s="133">
        <v>104.8</v>
      </c>
      <c r="H51" s="133">
        <v>101.2</v>
      </c>
      <c r="I51" s="133">
        <v>104.4</v>
      </c>
      <c r="J51" s="133">
        <v>114</v>
      </c>
      <c r="K51" s="133">
        <v>102.3</v>
      </c>
      <c r="L51" s="133">
        <v>92.9</v>
      </c>
      <c r="M51" s="133">
        <v>96.5</v>
      </c>
    </row>
    <row r="52" ht="14.25" spans="3:13">
      <c r="C52" s="132" t="s">
        <v>103</v>
      </c>
      <c r="D52" s="133">
        <v>100.2</v>
      </c>
      <c r="E52" s="133">
        <v>105.9</v>
      </c>
      <c r="F52" s="133">
        <v>103.1</v>
      </c>
      <c r="G52" s="133">
        <v>101.5</v>
      </c>
      <c r="H52" s="133">
        <v>104.8</v>
      </c>
      <c r="I52" s="133">
        <v>107.1</v>
      </c>
      <c r="J52" s="133">
        <v>105</v>
      </c>
      <c r="K52" s="133">
        <v>99</v>
      </c>
      <c r="L52" s="133">
        <v>97.5</v>
      </c>
      <c r="M52" s="133">
        <v>99.3</v>
      </c>
    </row>
    <row r="53" ht="14.25" spans="3:13">
      <c r="C53" s="132" t="s">
        <v>104</v>
      </c>
      <c r="D53" s="133">
        <v>100.5</v>
      </c>
      <c r="E53" s="133">
        <v>99</v>
      </c>
      <c r="F53" s="133">
        <v>98.4</v>
      </c>
      <c r="G53" s="133">
        <v>99.1</v>
      </c>
      <c r="H53" s="133">
        <v>101.4</v>
      </c>
      <c r="I53" s="133">
        <v>95.3</v>
      </c>
      <c r="J53" s="133">
        <v>98.2</v>
      </c>
      <c r="K53" s="133">
        <v>99.7</v>
      </c>
      <c r="L53" s="133">
        <v>96.9</v>
      </c>
      <c r="M53" s="133">
        <v>99.4</v>
      </c>
    </row>
    <row r="54" ht="14.25" spans="3:13">
      <c r="C54" s="132" t="s">
        <v>105</v>
      </c>
      <c r="D54" s="133"/>
      <c r="E54" s="133"/>
      <c r="F54" s="133"/>
      <c r="G54" s="133"/>
      <c r="H54" s="133"/>
      <c r="I54" s="133"/>
      <c r="J54" s="133"/>
      <c r="K54" s="133"/>
      <c r="L54" s="133">
        <v>100</v>
      </c>
      <c r="M54" s="133">
        <v>100</v>
      </c>
    </row>
    <row r="55" ht="14.25" spans="3:13">
      <c r="C55" s="132" t="s">
        <v>106</v>
      </c>
      <c r="D55" s="133">
        <v>99.4</v>
      </c>
      <c r="E55" s="133">
        <v>104.7</v>
      </c>
      <c r="F55" s="133">
        <v>103.9</v>
      </c>
      <c r="G55" s="133">
        <v>104.8</v>
      </c>
      <c r="H55" s="133">
        <v>103</v>
      </c>
      <c r="I55" s="133">
        <v>100.3</v>
      </c>
      <c r="J55" s="133">
        <v>100.6</v>
      </c>
      <c r="K55" s="133">
        <v>100.2</v>
      </c>
      <c r="L55" s="133">
        <v>98.7</v>
      </c>
      <c r="M55" s="133">
        <v>99.1</v>
      </c>
    </row>
    <row r="56" ht="14.25" spans="3:13">
      <c r="C56" s="132" t="s">
        <v>107</v>
      </c>
      <c r="D56" s="133">
        <v>99.4</v>
      </c>
      <c r="E56" s="133">
        <v>103.7</v>
      </c>
      <c r="F56" s="133">
        <v>101.8</v>
      </c>
      <c r="G56" s="133">
        <v>100.6</v>
      </c>
      <c r="H56" s="133">
        <v>101.3</v>
      </c>
      <c r="I56" s="133">
        <v>101.6</v>
      </c>
      <c r="J56" s="133">
        <v>101.2</v>
      </c>
      <c r="K56" s="133">
        <v>99.8</v>
      </c>
      <c r="L56" s="133">
        <v>99.9</v>
      </c>
      <c r="M56" s="133">
        <v>102</v>
      </c>
    </row>
    <row r="57" ht="14.25" spans="3:13">
      <c r="C57" s="132" t="s">
        <v>108</v>
      </c>
      <c r="D57" s="133">
        <v>101.2</v>
      </c>
      <c r="E57" s="133">
        <v>101</v>
      </c>
      <c r="F57" s="133">
        <v>101.6</v>
      </c>
      <c r="G57" s="133">
        <v>100.7</v>
      </c>
      <c r="H57" s="133">
        <v>101.2</v>
      </c>
      <c r="I57" s="133">
        <v>101.6</v>
      </c>
      <c r="J57" s="133">
        <v>100.3</v>
      </c>
      <c r="K57" s="133">
        <v>99.1</v>
      </c>
      <c r="L57" s="133">
        <v>99.7</v>
      </c>
      <c r="M57" s="133">
        <v>100.5</v>
      </c>
    </row>
    <row r="58" ht="14.25" spans="3:13">
      <c r="C58" s="132" t="s">
        <v>109</v>
      </c>
      <c r="D58" s="133">
        <v>100.9</v>
      </c>
      <c r="E58" s="133">
        <v>100.6</v>
      </c>
      <c r="F58" s="133">
        <v>100.6</v>
      </c>
      <c r="G58" s="133">
        <v>101.4</v>
      </c>
      <c r="H58" s="133">
        <v>102.3</v>
      </c>
      <c r="I58" s="133">
        <v>100.4</v>
      </c>
      <c r="J58" s="133">
        <v>100</v>
      </c>
      <c r="K58" s="133">
        <v>100.1</v>
      </c>
      <c r="L58" s="133">
        <v>100.4</v>
      </c>
      <c r="M58" s="133">
        <v>100.3</v>
      </c>
    </row>
    <row r="59" ht="14.25" spans="3:13">
      <c r="C59" s="132" t="s">
        <v>110</v>
      </c>
      <c r="D59" s="133">
        <v>96.8</v>
      </c>
      <c r="E59" s="133">
        <v>103.6</v>
      </c>
      <c r="F59" s="133">
        <v>104.1</v>
      </c>
      <c r="G59" s="133">
        <v>95.3</v>
      </c>
      <c r="H59" s="133">
        <v>99.4</v>
      </c>
      <c r="I59" s="133">
        <v>102.3</v>
      </c>
      <c r="J59" s="133">
        <v>103.1</v>
      </c>
      <c r="K59" s="133">
        <v>98.7</v>
      </c>
      <c r="L59" s="133">
        <v>97.7</v>
      </c>
      <c r="M59" s="133">
        <v>99.4</v>
      </c>
    </row>
    <row r="60" ht="14.25" spans="3:13">
      <c r="C60" s="132" t="s">
        <v>111</v>
      </c>
      <c r="D60" s="133">
        <v>100.8</v>
      </c>
      <c r="E60" s="133">
        <v>101.3</v>
      </c>
      <c r="F60" s="133">
        <v>99.9</v>
      </c>
      <c r="G60" s="133">
        <v>98.8</v>
      </c>
      <c r="H60" s="133">
        <v>100.6</v>
      </c>
      <c r="I60" s="133">
        <v>101</v>
      </c>
      <c r="J60" s="133">
        <v>100.8</v>
      </c>
      <c r="K60" s="133">
        <v>100.5</v>
      </c>
      <c r="L60" s="133">
        <v>100.7</v>
      </c>
      <c r="M60" s="133">
        <v>100.2</v>
      </c>
    </row>
    <row r="61" ht="14.25" spans="3:13">
      <c r="C61" s="132" t="s">
        <v>112</v>
      </c>
      <c r="D61" s="133">
        <v>101.9</v>
      </c>
      <c r="E61" s="133">
        <v>101.8</v>
      </c>
      <c r="F61" s="133">
        <v>99.7</v>
      </c>
      <c r="G61" s="133">
        <v>99.3</v>
      </c>
      <c r="H61" s="133">
        <v>101.4</v>
      </c>
      <c r="I61" s="133">
        <v>100.6</v>
      </c>
      <c r="J61" s="133">
        <v>101</v>
      </c>
      <c r="K61" s="133">
        <v>100.9</v>
      </c>
      <c r="L61" s="133">
        <v>100.8</v>
      </c>
      <c r="M61" s="133">
        <v>101.8</v>
      </c>
    </row>
    <row r="62" ht="14.25" spans="3:13">
      <c r="C62" s="132" t="s">
        <v>113</v>
      </c>
      <c r="D62" s="133">
        <v>98.6</v>
      </c>
      <c r="E62" s="133">
        <v>101.8</v>
      </c>
      <c r="F62" s="133">
        <v>101.4</v>
      </c>
      <c r="G62" s="133">
        <v>99.3</v>
      </c>
      <c r="H62" s="133">
        <v>100.9</v>
      </c>
      <c r="I62" s="133">
        <v>101.7</v>
      </c>
      <c r="J62" s="133">
        <v>100.5</v>
      </c>
      <c r="K62" s="133">
        <v>99.7</v>
      </c>
      <c r="L62" s="133">
        <v>99.8</v>
      </c>
      <c r="M62" s="133">
        <v>100.9</v>
      </c>
    </row>
    <row r="63" ht="14.25" spans="3:13">
      <c r="C63" s="132" t="s">
        <v>114</v>
      </c>
      <c r="D63" s="133">
        <v>100.6</v>
      </c>
      <c r="E63" s="133">
        <v>101.7</v>
      </c>
      <c r="F63" s="133">
        <v>100.2</v>
      </c>
      <c r="G63" s="133">
        <v>100</v>
      </c>
      <c r="H63" s="133">
        <v>101.3</v>
      </c>
      <c r="I63" s="133">
        <v>101.2</v>
      </c>
      <c r="J63" s="133">
        <v>101.7</v>
      </c>
      <c r="K63" s="133">
        <v>101.1</v>
      </c>
      <c r="L63" s="133">
        <v>100.6</v>
      </c>
      <c r="M63" s="133">
        <v>100.8</v>
      </c>
    </row>
    <row r="64" ht="14.25" spans="3:13">
      <c r="C64" s="132" t="s">
        <v>115</v>
      </c>
      <c r="D64" s="133">
        <v>94.7</v>
      </c>
      <c r="E64" s="133">
        <v>100.6</v>
      </c>
      <c r="F64" s="133">
        <v>104.9</v>
      </c>
      <c r="G64" s="133">
        <v>97.2</v>
      </c>
      <c r="H64" s="133">
        <v>95</v>
      </c>
      <c r="I64" s="133">
        <v>106.7</v>
      </c>
      <c r="J64" s="133">
        <v>109.5</v>
      </c>
      <c r="K64" s="133">
        <v>99.8</v>
      </c>
      <c r="L64" s="133">
        <v>98.8</v>
      </c>
      <c r="M64" s="133">
        <v>99.2</v>
      </c>
    </row>
    <row r="65" ht="14.25" spans="3:13">
      <c r="C65" s="132" t="s">
        <v>116</v>
      </c>
      <c r="D65" s="133">
        <v>99.4</v>
      </c>
      <c r="E65" s="133">
        <v>101</v>
      </c>
      <c r="F65" s="133">
        <v>100.5</v>
      </c>
      <c r="G65" s="133">
        <v>98.7</v>
      </c>
      <c r="H65" s="133">
        <v>100.2</v>
      </c>
      <c r="I65" s="133">
        <v>101.8</v>
      </c>
      <c r="J65" s="133">
        <v>101.3</v>
      </c>
      <c r="K65" s="133">
        <v>99.4</v>
      </c>
      <c r="L65" s="133">
        <v>99.6</v>
      </c>
      <c r="M65" s="133">
        <v>100</v>
      </c>
    </row>
    <row r="66" ht="14.25" spans="3:13">
      <c r="C66" s="132" t="s">
        <v>117</v>
      </c>
      <c r="D66" s="133">
        <v>104.8</v>
      </c>
      <c r="E66" s="133">
        <v>103.2</v>
      </c>
      <c r="F66" s="133">
        <v>101.7</v>
      </c>
      <c r="G66" s="133">
        <v>103.3</v>
      </c>
      <c r="H66" s="133">
        <v>102.7</v>
      </c>
      <c r="I66" s="133">
        <v>99.5</v>
      </c>
      <c r="J66" s="133">
        <v>101.1</v>
      </c>
      <c r="K66" s="133">
        <v>102.8</v>
      </c>
      <c r="L66" s="133">
        <v>99.5</v>
      </c>
      <c r="M66" s="133">
        <v>99.8</v>
      </c>
    </row>
    <row r="67" ht="14.25" spans="3:13">
      <c r="C67" s="132" t="s">
        <v>118</v>
      </c>
      <c r="D67" s="133">
        <v>91.7</v>
      </c>
      <c r="E67" s="133">
        <v>123.6</v>
      </c>
      <c r="F67" s="133">
        <v>128.2</v>
      </c>
      <c r="G67" s="133">
        <v>85.7</v>
      </c>
      <c r="H67" s="133">
        <v>96.4</v>
      </c>
      <c r="I67" s="133">
        <v>116.3</v>
      </c>
      <c r="J67" s="133">
        <v>119.2</v>
      </c>
      <c r="K67" s="133">
        <v>93.3</v>
      </c>
      <c r="L67" s="133">
        <v>78.5</v>
      </c>
      <c r="M67" s="133">
        <v>94.8</v>
      </c>
    </row>
    <row r="68" ht="14.25" spans="3:13">
      <c r="C68" s="132" t="s">
        <v>119</v>
      </c>
      <c r="D68" s="133">
        <v>91</v>
      </c>
      <c r="E68" s="133">
        <v>107.7</v>
      </c>
      <c r="F68" s="133">
        <v>119.1</v>
      </c>
      <c r="G68" s="133">
        <v>94.1</v>
      </c>
      <c r="H68" s="133">
        <v>96.1</v>
      </c>
      <c r="I68" s="133">
        <v>106.2</v>
      </c>
      <c r="J68" s="133">
        <v>109.4</v>
      </c>
      <c r="K68" s="133">
        <v>97.2</v>
      </c>
      <c r="L68" s="133">
        <v>93.3</v>
      </c>
      <c r="M68" s="133">
        <v>98</v>
      </c>
    </row>
    <row r="69" ht="14.25" spans="3:13">
      <c r="C69" s="132" t="s">
        <v>120</v>
      </c>
      <c r="D69" s="133">
        <v>100.3</v>
      </c>
      <c r="E69" s="133">
        <v>100.3</v>
      </c>
      <c r="F69" s="133">
        <v>99.6</v>
      </c>
      <c r="G69" s="133">
        <v>100.6</v>
      </c>
      <c r="H69" s="133">
        <v>101.7</v>
      </c>
      <c r="I69" s="133">
        <v>103</v>
      </c>
      <c r="J69" s="133">
        <v>101.5</v>
      </c>
      <c r="K69" s="133">
        <v>100.4</v>
      </c>
      <c r="L69" s="133">
        <v>100.5</v>
      </c>
      <c r="M69" s="133">
        <v>100.7</v>
      </c>
    </row>
    <row r="70" ht="14.25" spans="3:13">
      <c r="C70" s="132" t="s">
        <v>121</v>
      </c>
      <c r="D70" s="133">
        <v>97.3</v>
      </c>
      <c r="E70" s="133">
        <v>104.1</v>
      </c>
      <c r="F70" s="133">
        <v>116.1</v>
      </c>
      <c r="G70" s="133">
        <v>86.5</v>
      </c>
      <c r="H70" s="133">
        <v>93.9</v>
      </c>
      <c r="I70" s="133">
        <v>105.4</v>
      </c>
      <c r="J70" s="133">
        <v>109.7</v>
      </c>
      <c r="K70" s="133">
        <v>95</v>
      </c>
      <c r="L70" s="133">
        <v>90.6</v>
      </c>
      <c r="M70" s="133">
        <v>94.7</v>
      </c>
    </row>
    <row r="71" ht="14.25" spans="3:13">
      <c r="C71" s="132" t="s">
        <v>122</v>
      </c>
      <c r="D71" s="133">
        <v>96.5</v>
      </c>
      <c r="E71" s="133">
        <v>101.3</v>
      </c>
      <c r="F71" s="133">
        <v>103.2</v>
      </c>
      <c r="G71" s="133">
        <v>98.1</v>
      </c>
      <c r="H71" s="133">
        <v>99.4</v>
      </c>
      <c r="I71" s="133">
        <v>101.6</v>
      </c>
      <c r="J71" s="133">
        <v>102.6</v>
      </c>
      <c r="K71" s="133">
        <v>97.7</v>
      </c>
      <c r="L71" s="133">
        <v>96.7</v>
      </c>
      <c r="M71" s="133">
        <v>98.7</v>
      </c>
    </row>
    <row r="72" ht="14.25" spans="3:13">
      <c r="C72" s="132" t="s">
        <v>123</v>
      </c>
      <c r="D72" s="133">
        <v>93.3</v>
      </c>
      <c r="E72" s="133">
        <v>101.2</v>
      </c>
      <c r="F72" s="133">
        <v>103.7</v>
      </c>
      <c r="G72" s="133">
        <v>98.4</v>
      </c>
      <c r="H72" s="133">
        <v>102.2</v>
      </c>
      <c r="I72" s="133">
        <v>109.7</v>
      </c>
      <c r="J72" s="133">
        <v>108.1</v>
      </c>
      <c r="K72" s="133">
        <v>98.5</v>
      </c>
      <c r="L72" s="133">
        <v>96.5</v>
      </c>
      <c r="M72" s="133">
        <v>100</v>
      </c>
    </row>
    <row r="73" ht="14.25" spans="3:13">
      <c r="C73" s="132" t="s">
        <v>124</v>
      </c>
      <c r="D73" s="133">
        <v>90.4</v>
      </c>
      <c r="E73" s="133">
        <v>94.2</v>
      </c>
      <c r="F73" s="133">
        <v>128.5</v>
      </c>
      <c r="G73" s="133">
        <v>97.9</v>
      </c>
      <c r="H73" s="133">
        <v>98.2</v>
      </c>
      <c r="I73" s="133">
        <v>109</v>
      </c>
      <c r="J73" s="133">
        <v>127.9</v>
      </c>
      <c r="K73" s="133">
        <v>102.5</v>
      </c>
      <c r="L73" s="133">
        <v>83.3</v>
      </c>
      <c r="M73" s="133">
        <v>93.3</v>
      </c>
    </row>
    <row r="74" ht="14.25" spans="3:13">
      <c r="C74" s="132" t="s">
        <v>125</v>
      </c>
      <c r="D74" s="133">
        <v>97</v>
      </c>
      <c r="E74" s="133">
        <v>105.4</v>
      </c>
      <c r="F74" s="133">
        <v>122.7</v>
      </c>
      <c r="G74" s="133">
        <v>100.8</v>
      </c>
      <c r="H74" s="133">
        <v>99.3</v>
      </c>
      <c r="I74" s="133">
        <v>103.4</v>
      </c>
      <c r="J74" s="133">
        <v>115.9</v>
      </c>
      <c r="K74" s="133">
        <v>98</v>
      </c>
      <c r="L74" s="133">
        <v>91.7</v>
      </c>
      <c r="M74" s="133">
        <v>95.6</v>
      </c>
    </row>
    <row r="75" ht="14.25" spans="3:13">
      <c r="C75" s="132" t="s">
        <v>126</v>
      </c>
      <c r="D75" s="133">
        <v>96.9</v>
      </c>
      <c r="E75" s="133">
        <v>102.2</v>
      </c>
      <c r="F75" s="133">
        <v>106.7</v>
      </c>
      <c r="G75" s="133">
        <v>99.9</v>
      </c>
      <c r="H75" s="133">
        <v>100.9</v>
      </c>
      <c r="I75" s="133">
        <v>104.6</v>
      </c>
      <c r="J75" s="133">
        <v>105.6</v>
      </c>
      <c r="K75" s="133">
        <v>98.6</v>
      </c>
      <c r="L75" s="133">
        <v>97.1</v>
      </c>
      <c r="M75" s="133">
        <v>98.6</v>
      </c>
    </row>
    <row r="76" ht="14.25" spans="3:13">
      <c r="C76" s="132" t="s">
        <v>127</v>
      </c>
      <c r="D76" s="133">
        <v>99.7</v>
      </c>
      <c r="E76" s="133">
        <v>101.1</v>
      </c>
      <c r="F76" s="133">
        <v>101.4</v>
      </c>
      <c r="G76" s="133">
        <v>99.7</v>
      </c>
      <c r="H76" s="133">
        <v>100.8</v>
      </c>
      <c r="I76" s="133">
        <v>101.6</v>
      </c>
      <c r="J76" s="133">
        <v>100.8</v>
      </c>
      <c r="K76" s="133">
        <v>99</v>
      </c>
      <c r="L76" s="133">
        <v>98.8</v>
      </c>
      <c r="M76" s="133">
        <v>99.5</v>
      </c>
    </row>
    <row r="77" ht="14.25" spans="3:13">
      <c r="C77" s="132" t="s">
        <v>128</v>
      </c>
      <c r="D77" s="133">
        <v>99.7</v>
      </c>
      <c r="E77" s="133">
        <v>100.7</v>
      </c>
      <c r="F77" s="133">
        <v>100.4</v>
      </c>
      <c r="G77" s="133">
        <v>100</v>
      </c>
      <c r="H77" s="133">
        <v>100.4</v>
      </c>
      <c r="I77" s="133">
        <v>101.1</v>
      </c>
      <c r="J77" s="133">
        <v>100.4</v>
      </c>
      <c r="K77" s="133">
        <v>98.8</v>
      </c>
      <c r="L77" s="133">
        <v>99.2</v>
      </c>
      <c r="M77" s="133">
        <v>99.8</v>
      </c>
    </row>
    <row r="78" ht="14.25" spans="3:13">
      <c r="C78" s="132" t="s">
        <v>129</v>
      </c>
      <c r="D78" s="133">
        <v>98.8</v>
      </c>
      <c r="E78" s="133">
        <v>100.2</v>
      </c>
      <c r="F78" s="133">
        <v>99.6</v>
      </c>
      <c r="G78" s="133">
        <v>99.6</v>
      </c>
      <c r="H78" s="133">
        <v>99.3</v>
      </c>
      <c r="I78" s="133">
        <v>100.1</v>
      </c>
      <c r="J78" s="133">
        <v>99.8</v>
      </c>
      <c r="K78" s="133">
        <v>98.9</v>
      </c>
      <c r="L78" s="133">
        <v>99.1</v>
      </c>
      <c r="M78" s="133">
        <v>99.5</v>
      </c>
    </row>
    <row r="79" ht="14.25" spans="3:13">
      <c r="C79" s="132" t="s">
        <v>130</v>
      </c>
      <c r="D79" s="133">
        <v>100.2</v>
      </c>
      <c r="E79" s="133">
        <v>101.5</v>
      </c>
      <c r="F79" s="133">
        <v>100.6</v>
      </c>
      <c r="G79" s="133">
        <v>100.4</v>
      </c>
      <c r="H79" s="133">
        <v>100.3</v>
      </c>
      <c r="I79" s="133">
        <v>100.9</v>
      </c>
      <c r="J79" s="133">
        <v>101.2</v>
      </c>
      <c r="K79" s="133">
        <v>99.7</v>
      </c>
      <c r="L79" s="133">
        <v>99.9</v>
      </c>
      <c r="M79" s="133">
        <v>99.6</v>
      </c>
    </row>
    <row r="80" ht="14.25" spans="3:13">
      <c r="C80" s="132" t="s">
        <v>131</v>
      </c>
      <c r="D80" s="133">
        <v>98.5</v>
      </c>
      <c r="E80" s="133">
        <v>104.6</v>
      </c>
      <c r="F80" s="133">
        <v>104.4</v>
      </c>
      <c r="G80" s="133">
        <v>97.4</v>
      </c>
      <c r="H80" s="133">
        <v>98</v>
      </c>
      <c r="I80" s="133">
        <v>100.1</v>
      </c>
      <c r="J80" s="133">
        <v>102</v>
      </c>
      <c r="K80" s="133">
        <v>98.4</v>
      </c>
      <c r="L80" s="133">
        <v>98</v>
      </c>
      <c r="M80" s="133">
        <v>98.8</v>
      </c>
    </row>
    <row r="81" ht="14.25" spans="3:13">
      <c r="C81" s="132" t="s">
        <v>132</v>
      </c>
      <c r="D81" s="133">
        <v>98.3</v>
      </c>
      <c r="E81" s="133">
        <v>100.7</v>
      </c>
      <c r="F81" s="133">
        <v>99.9</v>
      </c>
      <c r="G81" s="133">
        <v>98.5</v>
      </c>
      <c r="H81" s="133">
        <v>99.1</v>
      </c>
      <c r="I81" s="133">
        <v>98.5</v>
      </c>
      <c r="J81" s="133">
        <v>99.7</v>
      </c>
      <c r="K81" s="133">
        <v>98.6</v>
      </c>
      <c r="L81" s="133">
        <v>98.4</v>
      </c>
      <c r="M81" s="133">
        <v>98.3</v>
      </c>
    </row>
    <row r="82" ht="14.25" spans="3:13">
      <c r="C82" s="132" t="s">
        <v>133</v>
      </c>
      <c r="D82" s="133">
        <v>100.8</v>
      </c>
      <c r="E82" s="133">
        <v>101.5</v>
      </c>
      <c r="F82" s="133">
        <v>99.7</v>
      </c>
      <c r="G82" s="133">
        <v>100.2</v>
      </c>
      <c r="H82" s="133">
        <v>100.8</v>
      </c>
      <c r="I82" s="133">
        <v>99.5</v>
      </c>
      <c r="J82" s="133">
        <v>99.8</v>
      </c>
      <c r="K82" s="133">
        <v>99.8</v>
      </c>
      <c r="L82" s="133">
        <v>99.4</v>
      </c>
      <c r="M82" s="133">
        <v>100</v>
      </c>
    </row>
    <row r="83" ht="14.25" spans="3:13">
      <c r="C83" s="132" t="s">
        <v>134</v>
      </c>
      <c r="D83" s="133">
        <v>99.6</v>
      </c>
      <c r="E83" s="133">
        <v>102.2</v>
      </c>
      <c r="F83" s="133">
        <v>100.6</v>
      </c>
      <c r="G83" s="133">
        <v>100.3</v>
      </c>
      <c r="H83" s="133">
        <v>101.2</v>
      </c>
      <c r="I83" s="133">
        <v>101.3</v>
      </c>
      <c r="J83" s="133">
        <v>102.7</v>
      </c>
      <c r="K83" s="133">
        <v>100.8</v>
      </c>
      <c r="L83" s="133">
        <v>98.8</v>
      </c>
      <c r="M83" s="133">
        <v>102.1</v>
      </c>
    </row>
    <row r="84" ht="14.25" spans="3:13">
      <c r="C84" s="132" t="s">
        <v>135</v>
      </c>
      <c r="D84" s="133">
        <v>91.9</v>
      </c>
      <c r="E84" s="133">
        <v>103.2</v>
      </c>
      <c r="F84" s="133">
        <v>117.5</v>
      </c>
      <c r="G84" s="133">
        <v>100.2</v>
      </c>
      <c r="H84" s="133">
        <v>104.1</v>
      </c>
      <c r="I84" s="133">
        <v>115</v>
      </c>
      <c r="J84" s="133">
        <v>115.8</v>
      </c>
      <c r="K84" s="133">
        <v>97.5</v>
      </c>
      <c r="L84" s="133">
        <v>88.8</v>
      </c>
      <c r="M84" s="133">
        <v>93.5</v>
      </c>
    </row>
    <row r="85" ht="14.25" spans="3:13">
      <c r="C85" s="132" t="s">
        <v>136</v>
      </c>
      <c r="D85" s="133">
        <v>102.9</v>
      </c>
      <c r="E85" s="133">
        <v>102.1</v>
      </c>
      <c r="F85" s="133">
        <v>99.7</v>
      </c>
      <c r="G85" s="133">
        <v>103.6</v>
      </c>
      <c r="H85" s="133">
        <v>102.8</v>
      </c>
      <c r="I85" s="133">
        <v>100.6</v>
      </c>
      <c r="J85" s="133">
        <v>102.6</v>
      </c>
      <c r="K85" s="133">
        <v>102.4</v>
      </c>
      <c r="L85" s="133">
        <v>98.5</v>
      </c>
      <c r="M85" s="133">
        <v>99.3</v>
      </c>
    </row>
    <row r="86" ht="14.25" spans="3:13">
      <c r="C86" s="132" t="s">
        <v>137</v>
      </c>
      <c r="D86" s="133">
        <v>101.2</v>
      </c>
      <c r="E86" s="133">
        <v>108.6</v>
      </c>
      <c r="F86" s="133">
        <v>100.2</v>
      </c>
      <c r="G86" s="133">
        <v>98.1</v>
      </c>
      <c r="H86" s="133">
        <v>99.1</v>
      </c>
      <c r="I86" s="133">
        <v>99</v>
      </c>
      <c r="J86" s="133">
        <v>99.3</v>
      </c>
      <c r="K86" s="133">
        <v>96.9</v>
      </c>
      <c r="L86" s="133">
        <v>98.7</v>
      </c>
      <c r="M86" s="133">
        <v>100.2</v>
      </c>
    </row>
    <row r="87" ht="14.25" spans="3:13">
      <c r="C87" s="132" t="s">
        <v>138</v>
      </c>
      <c r="D87" s="133">
        <v>101.1</v>
      </c>
      <c r="E87" s="133">
        <v>115.9</v>
      </c>
      <c r="F87" s="133">
        <v>105.1</v>
      </c>
      <c r="G87" s="133">
        <v>95.7</v>
      </c>
      <c r="H87" s="133">
        <v>103.1</v>
      </c>
      <c r="I87" s="133">
        <v>104</v>
      </c>
      <c r="J87" s="133">
        <v>102.1</v>
      </c>
      <c r="K87" s="133">
        <v>90.4</v>
      </c>
      <c r="L87" s="133">
        <v>97</v>
      </c>
      <c r="M87" s="133">
        <v>103.5</v>
      </c>
    </row>
    <row r="88" ht="14.25" spans="3:13">
      <c r="C88" s="132" t="s">
        <v>139</v>
      </c>
      <c r="D88" s="133">
        <v>100.6</v>
      </c>
      <c r="E88" s="133">
        <v>101.3</v>
      </c>
      <c r="F88" s="133">
        <v>101.1</v>
      </c>
      <c r="G88" s="133">
        <v>100.1</v>
      </c>
      <c r="H88" s="133">
        <v>102.1</v>
      </c>
      <c r="I88" s="133">
        <v>101.5</v>
      </c>
      <c r="J88" s="133">
        <v>102</v>
      </c>
      <c r="K88" s="133">
        <v>101.9</v>
      </c>
      <c r="L88" s="133">
        <v>102.2</v>
      </c>
      <c r="M88" s="133">
        <v>102.6</v>
      </c>
    </row>
    <row r="89" ht="14.25" spans="3:13">
      <c r="C89" s="130" t="s">
        <v>87</v>
      </c>
      <c r="D89" s="131" t="s">
        <v>88</v>
      </c>
      <c r="E89" s="131" t="s">
        <v>89</v>
      </c>
      <c r="F89" s="131" t="s">
        <v>90</v>
      </c>
      <c r="G89" s="131" t="s">
        <v>91</v>
      </c>
      <c r="H89" s="131" t="s">
        <v>92</v>
      </c>
      <c r="I89" s="131" t="s">
        <v>93</v>
      </c>
      <c r="J89" s="131" t="s">
        <v>94</v>
      </c>
      <c r="K89" s="131" t="s">
        <v>95</v>
      </c>
      <c r="L89" s="131" t="s">
        <v>96</v>
      </c>
      <c r="M89" s="131" t="s">
        <v>97</v>
      </c>
    </row>
    <row r="90" ht="14.25" spans="3:13">
      <c r="C90" s="132" t="s">
        <v>98</v>
      </c>
      <c r="D90" s="133">
        <v>97</v>
      </c>
      <c r="E90" s="133">
        <v>104.1</v>
      </c>
      <c r="F90" s="133">
        <v>108.1</v>
      </c>
      <c r="G90" s="133">
        <v>98.2</v>
      </c>
      <c r="H90" s="133">
        <v>99.7</v>
      </c>
      <c r="I90" s="133">
        <v>103.5</v>
      </c>
      <c r="J90" s="133">
        <v>106.3</v>
      </c>
      <c r="K90" s="133">
        <v>98.6</v>
      </c>
      <c r="L90" s="133">
        <v>94.8</v>
      </c>
      <c r="M90" s="133">
        <v>98.1</v>
      </c>
    </row>
    <row r="91" ht="14.25" spans="3:13">
      <c r="C91" s="132" t="s">
        <v>99</v>
      </c>
      <c r="D91" s="133">
        <v>88.1</v>
      </c>
      <c r="E91" s="133">
        <v>117</v>
      </c>
      <c r="F91" s="133">
        <v>145.1</v>
      </c>
      <c r="G91" s="133">
        <v>94.6</v>
      </c>
      <c r="H91" s="133">
        <v>100.8</v>
      </c>
      <c r="I91" s="133">
        <v>104.6</v>
      </c>
      <c r="J91" s="133">
        <v>128.2</v>
      </c>
      <c r="K91" s="133">
        <v>98.3</v>
      </c>
      <c r="L91" s="133">
        <v>85.3</v>
      </c>
      <c r="M91" s="133">
        <v>89</v>
      </c>
    </row>
    <row r="92" ht="14.25" spans="3:13">
      <c r="C92" s="132" t="s">
        <v>100</v>
      </c>
      <c r="D92" s="133">
        <v>89.8</v>
      </c>
      <c r="E92" s="133">
        <v>135.9</v>
      </c>
      <c r="F92" s="133">
        <v>138.7</v>
      </c>
      <c r="G92" s="133">
        <v>72.6</v>
      </c>
      <c r="H92" s="133">
        <v>96.4</v>
      </c>
      <c r="I92" s="133">
        <v>124.3</v>
      </c>
      <c r="J92" s="133">
        <v>129</v>
      </c>
      <c r="K92" s="133">
        <v>83.6</v>
      </c>
      <c r="L92" s="133">
        <v>62.7</v>
      </c>
      <c r="M92" s="133">
        <v>96.6</v>
      </c>
    </row>
    <row r="93" ht="14.25" spans="3:13">
      <c r="C93" s="132" t="s">
        <v>101</v>
      </c>
      <c r="D93" s="133">
        <v>98.1</v>
      </c>
      <c r="E93" s="133">
        <v>84.6</v>
      </c>
      <c r="F93" s="133">
        <v>131</v>
      </c>
      <c r="G93" s="133">
        <v>107</v>
      </c>
      <c r="H93" s="133">
        <v>112.3</v>
      </c>
      <c r="I93" s="133">
        <v>103</v>
      </c>
      <c r="J93" s="133">
        <v>115.6</v>
      </c>
      <c r="K93" s="133">
        <v>96.5</v>
      </c>
      <c r="L93" s="133">
        <v>79.7</v>
      </c>
      <c r="M93" s="133">
        <v>91.2</v>
      </c>
    </row>
    <row r="94" ht="14.25" spans="3:13">
      <c r="C94" s="132" t="s">
        <v>102</v>
      </c>
      <c r="D94" s="133">
        <v>106</v>
      </c>
      <c r="E94" s="133">
        <v>108.3</v>
      </c>
      <c r="F94" s="133">
        <v>113.1</v>
      </c>
      <c r="G94" s="133">
        <v>104.8</v>
      </c>
      <c r="H94" s="133">
        <v>101.2</v>
      </c>
      <c r="I94" s="133">
        <v>104.4</v>
      </c>
      <c r="J94" s="133">
        <v>114</v>
      </c>
      <c r="K94" s="133">
        <v>102.3</v>
      </c>
      <c r="L94" s="133">
        <v>92.9</v>
      </c>
      <c r="M94" s="133">
        <v>96.5</v>
      </c>
    </row>
    <row r="95" ht="14.25" spans="3:13">
      <c r="C95" s="132" t="s">
        <v>103</v>
      </c>
      <c r="D95" s="133">
        <v>100.2</v>
      </c>
      <c r="E95" s="133">
        <v>105.9</v>
      </c>
      <c r="F95" s="133">
        <v>103.1</v>
      </c>
      <c r="G95" s="133">
        <v>101.5</v>
      </c>
      <c r="H95" s="133">
        <v>104.8</v>
      </c>
      <c r="I95" s="133">
        <v>107.1</v>
      </c>
      <c r="J95" s="133">
        <v>105</v>
      </c>
      <c r="K95" s="133">
        <v>99</v>
      </c>
      <c r="L95" s="133">
        <v>97.5</v>
      </c>
      <c r="M95" s="133">
        <v>99.3</v>
      </c>
    </row>
    <row r="96" ht="14.25" spans="3:13">
      <c r="C96" s="132" t="s">
        <v>104</v>
      </c>
      <c r="D96" s="133">
        <v>100.5</v>
      </c>
      <c r="E96" s="133">
        <v>99</v>
      </c>
      <c r="F96" s="133">
        <v>98.4</v>
      </c>
      <c r="G96" s="133">
        <v>99.1</v>
      </c>
      <c r="H96" s="133">
        <v>101.4</v>
      </c>
      <c r="I96" s="133">
        <v>95.3</v>
      </c>
      <c r="J96" s="133">
        <v>98.2</v>
      </c>
      <c r="K96" s="133">
        <v>99.7</v>
      </c>
      <c r="L96" s="133">
        <v>96.9</v>
      </c>
      <c r="M96" s="133">
        <v>99.4</v>
      </c>
    </row>
    <row r="97" ht="14.25" spans="3:13">
      <c r="C97" s="132" t="s">
        <v>105</v>
      </c>
      <c r="D97" s="133"/>
      <c r="E97" s="133"/>
      <c r="F97" s="133"/>
      <c r="G97" s="133"/>
      <c r="H97" s="133"/>
      <c r="I97" s="133"/>
      <c r="J97" s="133"/>
      <c r="K97" s="133"/>
      <c r="L97" s="133">
        <v>100</v>
      </c>
      <c r="M97" s="133">
        <v>100</v>
      </c>
    </row>
    <row r="98" ht="14.25" spans="3:13">
      <c r="C98" s="132" t="s">
        <v>106</v>
      </c>
      <c r="D98" s="133">
        <v>99.4</v>
      </c>
      <c r="E98" s="133">
        <v>104.7</v>
      </c>
      <c r="F98" s="133">
        <v>103.9</v>
      </c>
      <c r="G98" s="133">
        <v>104.8</v>
      </c>
      <c r="H98" s="133">
        <v>103</v>
      </c>
      <c r="I98" s="133">
        <v>100.3</v>
      </c>
      <c r="J98" s="133">
        <v>100.6</v>
      </c>
      <c r="K98" s="133">
        <v>100.2</v>
      </c>
      <c r="L98" s="133">
        <v>98.7</v>
      </c>
      <c r="M98" s="133">
        <v>99.1</v>
      </c>
    </row>
    <row r="99" ht="14.25" spans="3:13">
      <c r="C99" s="132" t="s">
        <v>107</v>
      </c>
      <c r="D99" s="133">
        <v>99.4</v>
      </c>
      <c r="E99" s="133">
        <v>103.7</v>
      </c>
      <c r="F99" s="133">
        <v>101.8</v>
      </c>
      <c r="G99" s="133">
        <v>100.6</v>
      </c>
      <c r="H99" s="133">
        <v>101.3</v>
      </c>
      <c r="I99" s="133">
        <v>101.6</v>
      </c>
      <c r="J99" s="133">
        <v>101.2</v>
      </c>
      <c r="K99" s="133">
        <v>99.8</v>
      </c>
      <c r="L99" s="133">
        <v>99.9</v>
      </c>
      <c r="M99" s="133">
        <v>102</v>
      </c>
    </row>
    <row r="100" ht="14.25" spans="3:13">
      <c r="C100" s="132" t="s">
        <v>108</v>
      </c>
      <c r="D100" s="133">
        <v>101.2</v>
      </c>
      <c r="E100" s="133">
        <v>101</v>
      </c>
      <c r="F100" s="133">
        <v>101.6</v>
      </c>
      <c r="G100" s="133">
        <v>100.7</v>
      </c>
      <c r="H100" s="133">
        <v>101.2</v>
      </c>
      <c r="I100" s="133">
        <v>101.6</v>
      </c>
      <c r="J100" s="133">
        <v>100.3</v>
      </c>
      <c r="K100" s="133">
        <v>99.1</v>
      </c>
      <c r="L100" s="133">
        <v>99.7</v>
      </c>
      <c r="M100" s="133">
        <v>100.5</v>
      </c>
    </row>
    <row r="101" ht="14.25" spans="3:13">
      <c r="C101" s="132" t="s">
        <v>109</v>
      </c>
      <c r="D101" s="133">
        <v>100.9</v>
      </c>
      <c r="E101" s="133">
        <v>100.6</v>
      </c>
      <c r="F101" s="133">
        <v>100.6</v>
      </c>
      <c r="G101" s="133">
        <v>101.4</v>
      </c>
      <c r="H101" s="133">
        <v>102.3</v>
      </c>
      <c r="I101" s="133">
        <v>100.4</v>
      </c>
      <c r="J101" s="133">
        <v>100</v>
      </c>
      <c r="K101" s="133">
        <v>100.1</v>
      </c>
      <c r="L101" s="133">
        <v>100.4</v>
      </c>
      <c r="M101" s="133">
        <v>100.3</v>
      </c>
    </row>
    <row r="102" ht="14.25" spans="3:13">
      <c r="C102" s="132" t="s">
        <v>110</v>
      </c>
      <c r="D102" s="133">
        <v>96.8</v>
      </c>
      <c r="E102" s="133">
        <v>103.6</v>
      </c>
      <c r="F102" s="133">
        <v>104.1</v>
      </c>
      <c r="G102" s="133">
        <v>95.3</v>
      </c>
      <c r="H102" s="133">
        <v>99.4</v>
      </c>
      <c r="I102" s="133">
        <v>102.3</v>
      </c>
      <c r="J102" s="133">
        <v>103.1</v>
      </c>
      <c r="K102" s="133">
        <v>98.7</v>
      </c>
      <c r="L102" s="133">
        <v>97.7</v>
      </c>
      <c r="M102" s="133">
        <v>99.4</v>
      </c>
    </row>
    <row r="103" ht="14.25" spans="3:13">
      <c r="C103" s="132" t="s">
        <v>111</v>
      </c>
      <c r="D103" s="133">
        <v>100.8</v>
      </c>
      <c r="E103" s="133">
        <v>101.3</v>
      </c>
      <c r="F103" s="133">
        <v>99.9</v>
      </c>
      <c r="G103" s="133">
        <v>98.8</v>
      </c>
      <c r="H103" s="133">
        <v>100.6</v>
      </c>
      <c r="I103" s="133">
        <v>101</v>
      </c>
      <c r="J103" s="133">
        <v>100.8</v>
      </c>
      <c r="K103" s="133">
        <v>100.5</v>
      </c>
      <c r="L103" s="133">
        <v>100.7</v>
      </c>
      <c r="M103" s="133">
        <v>100.2</v>
      </c>
    </row>
    <row r="104" ht="14.25" spans="3:13">
      <c r="C104" s="132" t="s">
        <v>112</v>
      </c>
      <c r="D104" s="133">
        <v>101.9</v>
      </c>
      <c r="E104" s="133">
        <v>101.8</v>
      </c>
      <c r="F104" s="133">
        <v>99.7</v>
      </c>
      <c r="G104" s="133">
        <v>99.3</v>
      </c>
      <c r="H104" s="133">
        <v>101.4</v>
      </c>
      <c r="I104" s="133">
        <v>100.6</v>
      </c>
      <c r="J104" s="133">
        <v>101</v>
      </c>
      <c r="K104" s="133">
        <v>100.9</v>
      </c>
      <c r="L104" s="133">
        <v>100.8</v>
      </c>
      <c r="M104" s="133">
        <v>101.8</v>
      </c>
    </row>
    <row r="105" ht="14.25" spans="3:13">
      <c r="C105" s="132" t="s">
        <v>113</v>
      </c>
      <c r="D105" s="133">
        <v>98.6</v>
      </c>
      <c r="E105" s="133">
        <v>101.8</v>
      </c>
      <c r="F105" s="133">
        <v>101.4</v>
      </c>
      <c r="G105" s="133">
        <v>99.3</v>
      </c>
      <c r="H105" s="133">
        <v>100.9</v>
      </c>
      <c r="I105" s="133">
        <v>101.7</v>
      </c>
      <c r="J105" s="133">
        <v>100.5</v>
      </c>
      <c r="K105" s="133">
        <v>99.7</v>
      </c>
      <c r="L105" s="133">
        <v>99.8</v>
      </c>
      <c r="M105" s="133">
        <v>100.9</v>
      </c>
    </row>
    <row r="106" ht="14.25" spans="3:13">
      <c r="C106" s="132" t="s">
        <v>114</v>
      </c>
      <c r="D106" s="133">
        <v>100.6</v>
      </c>
      <c r="E106" s="133">
        <v>101.7</v>
      </c>
      <c r="F106" s="133">
        <v>100.2</v>
      </c>
      <c r="G106" s="133">
        <v>100</v>
      </c>
      <c r="H106" s="133">
        <v>101.3</v>
      </c>
      <c r="I106" s="133">
        <v>101.2</v>
      </c>
      <c r="J106" s="133">
        <v>101.7</v>
      </c>
      <c r="K106" s="133">
        <v>101.1</v>
      </c>
      <c r="L106" s="133">
        <v>100.6</v>
      </c>
      <c r="M106" s="133">
        <v>100.8</v>
      </c>
    </row>
    <row r="107" ht="14.25" spans="3:13">
      <c r="C107" s="132" t="s">
        <v>115</v>
      </c>
      <c r="D107" s="133">
        <v>94.7</v>
      </c>
      <c r="E107" s="133">
        <v>100.6</v>
      </c>
      <c r="F107" s="133">
        <v>104.9</v>
      </c>
      <c r="G107" s="133">
        <v>97.2</v>
      </c>
      <c r="H107" s="133">
        <v>95</v>
      </c>
      <c r="I107" s="133">
        <v>106.7</v>
      </c>
      <c r="J107" s="133">
        <v>109.5</v>
      </c>
      <c r="K107" s="133">
        <v>99.8</v>
      </c>
      <c r="L107" s="133">
        <v>98.8</v>
      </c>
      <c r="M107" s="133">
        <v>99.2</v>
      </c>
    </row>
    <row r="108" ht="14.25" spans="3:13">
      <c r="C108" s="132" t="s">
        <v>116</v>
      </c>
      <c r="D108" s="133">
        <v>99.4</v>
      </c>
      <c r="E108" s="133">
        <v>101</v>
      </c>
      <c r="F108" s="133">
        <v>100.5</v>
      </c>
      <c r="G108" s="133">
        <v>98.7</v>
      </c>
      <c r="H108" s="133">
        <v>100.2</v>
      </c>
      <c r="I108" s="133">
        <v>101.8</v>
      </c>
      <c r="J108" s="133">
        <v>101.3</v>
      </c>
      <c r="K108" s="133">
        <v>99.4</v>
      </c>
      <c r="L108" s="133">
        <v>99.6</v>
      </c>
      <c r="M108" s="133">
        <v>100</v>
      </c>
    </row>
    <row r="109" ht="14.25" spans="3:13">
      <c r="C109" s="132" t="s">
        <v>117</v>
      </c>
      <c r="D109" s="133">
        <v>104.8</v>
      </c>
      <c r="E109" s="133">
        <v>103.2</v>
      </c>
      <c r="F109" s="133">
        <v>101.7</v>
      </c>
      <c r="G109" s="133">
        <v>103.3</v>
      </c>
      <c r="H109" s="133">
        <v>102.7</v>
      </c>
      <c r="I109" s="133">
        <v>99.5</v>
      </c>
      <c r="J109" s="133">
        <v>101.1</v>
      </c>
      <c r="K109" s="133">
        <v>102.8</v>
      </c>
      <c r="L109" s="133">
        <v>99.5</v>
      </c>
      <c r="M109" s="133">
        <v>99.8</v>
      </c>
    </row>
    <row r="110" ht="14.25" spans="3:13">
      <c r="C110" s="132" t="s">
        <v>118</v>
      </c>
      <c r="D110" s="133">
        <v>91.7</v>
      </c>
      <c r="E110" s="133">
        <v>123.6</v>
      </c>
      <c r="F110" s="133">
        <v>128.2</v>
      </c>
      <c r="G110" s="133">
        <v>85.7</v>
      </c>
      <c r="H110" s="133">
        <v>96.4</v>
      </c>
      <c r="I110" s="133">
        <v>116.3</v>
      </c>
      <c r="J110" s="133">
        <v>119.2</v>
      </c>
      <c r="K110" s="133">
        <v>93.3</v>
      </c>
      <c r="L110" s="133">
        <v>78.5</v>
      </c>
      <c r="M110" s="133">
        <v>94.8</v>
      </c>
    </row>
    <row r="111" ht="14.25" spans="3:13">
      <c r="C111" s="132" t="s">
        <v>119</v>
      </c>
      <c r="D111" s="133">
        <v>91</v>
      </c>
      <c r="E111" s="133">
        <v>107.7</v>
      </c>
      <c r="F111" s="133">
        <v>119.1</v>
      </c>
      <c r="G111" s="133">
        <v>94.1</v>
      </c>
      <c r="H111" s="133">
        <v>96.1</v>
      </c>
      <c r="I111" s="133">
        <v>106.2</v>
      </c>
      <c r="J111" s="133">
        <v>109.4</v>
      </c>
      <c r="K111" s="133">
        <v>97.2</v>
      </c>
      <c r="L111" s="133">
        <v>93.3</v>
      </c>
      <c r="M111" s="133">
        <v>98</v>
      </c>
    </row>
    <row r="112" ht="14.25" spans="3:13">
      <c r="C112" s="132" t="s">
        <v>120</v>
      </c>
      <c r="D112" s="133">
        <v>100.3</v>
      </c>
      <c r="E112" s="133">
        <v>100.3</v>
      </c>
      <c r="F112" s="133">
        <v>99.6</v>
      </c>
      <c r="G112" s="133">
        <v>100.6</v>
      </c>
      <c r="H112" s="133">
        <v>101.7</v>
      </c>
      <c r="I112" s="133">
        <v>103</v>
      </c>
      <c r="J112" s="133">
        <v>101.5</v>
      </c>
      <c r="K112" s="133">
        <v>100.4</v>
      </c>
      <c r="L112" s="133">
        <v>100.5</v>
      </c>
      <c r="M112" s="133">
        <v>100.7</v>
      </c>
    </row>
    <row r="113" ht="14.25" spans="3:13">
      <c r="C113" s="132" t="s">
        <v>121</v>
      </c>
      <c r="D113" s="133">
        <v>97.3</v>
      </c>
      <c r="E113" s="133">
        <v>104.1</v>
      </c>
      <c r="F113" s="133">
        <v>116.1</v>
      </c>
      <c r="G113" s="133">
        <v>86.5</v>
      </c>
      <c r="H113" s="133">
        <v>93.9</v>
      </c>
      <c r="I113" s="133">
        <v>105.4</v>
      </c>
      <c r="J113" s="133">
        <v>109.7</v>
      </c>
      <c r="K113" s="133">
        <v>95</v>
      </c>
      <c r="L113" s="133">
        <v>90.6</v>
      </c>
      <c r="M113" s="133">
        <v>94.7</v>
      </c>
    </row>
    <row r="114" ht="14.25" spans="3:13">
      <c r="C114" s="132" t="s">
        <v>122</v>
      </c>
      <c r="D114" s="133">
        <v>96.5</v>
      </c>
      <c r="E114" s="133">
        <v>101.3</v>
      </c>
      <c r="F114" s="133">
        <v>103.2</v>
      </c>
      <c r="G114" s="133">
        <v>98.1</v>
      </c>
      <c r="H114" s="133">
        <v>99.4</v>
      </c>
      <c r="I114" s="133">
        <v>101.6</v>
      </c>
      <c r="J114" s="133">
        <v>102.6</v>
      </c>
      <c r="K114" s="133">
        <v>97.7</v>
      </c>
      <c r="L114" s="133">
        <v>96.7</v>
      </c>
      <c r="M114" s="133">
        <v>98.7</v>
      </c>
    </row>
    <row r="115" ht="14.25" spans="3:13">
      <c r="C115" s="132" t="s">
        <v>123</v>
      </c>
      <c r="D115" s="133">
        <v>93.3</v>
      </c>
      <c r="E115" s="133">
        <v>101.2</v>
      </c>
      <c r="F115" s="133">
        <v>103.7</v>
      </c>
      <c r="G115" s="133">
        <v>98.4</v>
      </c>
      <c r="H115" s="133">
        <v>102.2</v>
      </c>
      <c r="I115" s="133">
        <v>109.7</v>
      </c>
      <c r="J115" s="133">
        <v>108.1</v>
      </c>
      <c r="K115" s="133">
        <v>98.5</v>
      </c>
      <c r="L115" s="133">
        <v>96.5</v>
      </c>
      <c r="M115" s="133">
        <v>100</v>
      </c>
    </row>
    <row r="116" ht="14.25" spans="3:13">
      <c r="C116" s="132" t="s">
        <v>124</v>
      </c>
      <c r="D116" s="133">
        <v>90.4</v>
      </c>
      <c r="E116" s="133">
        <v>94.2</v>
      </c>
      <c r="F116" s="133">
        <v>128.5</v>
      </c>
      <c r="G116" s="133">
        <v>97.9</v>
      </c>
      <c r="H116" s="133">
        <v>98.2</v>
      </c>
      <c r="I116" s="133">
        <v>109</v>
      </c>
      <c r="J116" s="133">
        <v>127.9</v>
      </c>
      <c r="K116" s="133">
        <v>102.5</v>
      </c>
      <c r="L116" s="133">
        <v>83.3</v>
      </c>
      <c r="M116" s="133">
        <v>93.3</v>
      </c>
    </row>
    <row r="117" ht="14.25" spans="3:13">
      <c r="C117" s="132" t="s">
        <v>125</v>
      </c>
      <c r="D117" s="133">
        <v>97</v>
      </c>
      <c r="E117" s="133">
        <v>105.4</v>
      </c>
      <c r="F117" s="133">
        <v>122.7</v>
      </c>
      <c r="G117" s="133">
        <v>100.8</v>
      </c>
      <c r="H117" s="133">
        <v>99.3</v>
      </c>
      <c r="I117" s="133">
        <v>103.4</v>
      </c>
      <c r="J117" s="133">
        <v>115.9</v>
      </c>
      <c r="K117" s="133">
        <v>98</v>
      </c>
      <c r="L117" s="133">
        <v>91.7</v>
      </c>
      <c r="M117" s="133">
        <v>95.6</v>
      </c>
    </row>
    <row r="118" ht="14.25" spans="3:13">
      <c r="C118" s="132" t="s">
        <v>126</v>
      </c>
      <c r="D118" s="133">
        <v>96.9</v>
      </c>
      <c r="E118" s="133">
        <v>102.2</v>
      </c>
      <c r="F118" s="133">
        <v>106.7</v>
      </c>
      <c r="G118" s="133">
        <v>99.9</v>
      </c>
      <c r="H118" s="133">
        <v>100.9</v>
      </c>
      <c r="I118" s="133">
        <v>104.6</v>
      </c>
      <c r="J118" s="133">
        <v>105.6</v>
      </c>
      <c r="K118" s="133">
        <v>98.6</v>
      </c>
      <c r="L118" s="133">
        <v>97.1</v>
      </c>
      <c r="M118" s="133">
        <v>98.6</v>
      </c>
    </row>
    <row r="119" ht="14.25" spans="3:13">
      <c r="C119" s="132" t="s">
        <v>127</v>
      </c>
      <c r="D119" s="133">
        <v>99.7</v>
      </c>
      <c r="E119" s="133">
        <v>101.1</v>
      </c>
      <c r="F119" s="133">
        <v>101.4</v>
      </c>
      <c r="G119" s="133">
        <v>99.7</v>
      </c>
      <c r="H119" s="133">
        <v>100.8</v>
      </c>
      <c r="I119" s="133">
        <v>101.6</v>
      </c>
      <c r="J119" s="133">
        <v>100.8</v>
      </c>
      <c r="K119" s="133">
        <v>99</v>
      </c>
      <c r="L119" s="133">
        <v>98.8</v>
      </c>
      <c r="M119" s="133">
        <v>99.5</v>
      </c>
    </row>
    <row r="120" ht="14.25" spans="3:13">
      <c r="C120" s="132" t="s">
        <v>128</v>
      </c>
      <c r="D120" s="133">
        <v>99.7</v>
      </c>
      <c r="E120" s="133">
        <v>100.7</v>
      </c>
      <c r="F120" s="133">
        <v>100.4</v>
      </c>
      <c r="G120" s="133">
        <v>100</v>
      </c>
      <c r="H120" s="133">
        <v>100.4</v>
      </c>
      <c r="I120" s="133">
        <v>101.1</v>
      </c>
      <c r="J120" s="133">
        <v>100.4</v>
      </c>
      <c r="K120" s="133">
        <v>98.8</v>
      </c>
      <c r="L120" s="133">
        <v>99.2</v>
      </c>
      <c r="M120" s="133">
        <v>99.8</v>
      </c>
    </row>
    <row r="121" ht="14.25" spans="3:13">
      <c r="C121" s="132" t="s">
        <v>129</v>
      </c>
      <c r="D121" s="133">
        <v>98.8</v>
      </c>
      <c r="E121" s="133">
        <v>100.2</v>
      </c>
      <c r="F121" s="133">
        <v>99.6</v>
      </c>
      <c r="G121" s="133">
        <v>99.6</v>
      </c>
      <c r="H121" s="133">
        <v>99.3</v>
      </c>
      <c r="I121" s="133">
        <v>100.1</v>
      </c>
      <c r="J121" s="133">
        <v>99.8</v>
      </c>
      <c r="K121" s="133">
        <v>98.9</v>
      </c>
      <c r="L121" s="133">
        <v>99.1</v>
      </c>
      <c r="M121" s="133">
        <v>99.5</v>
      </c>
    </row>
    <row r="122" ht="14.25" spans="3:13">
      <c r="C122" s="132" t="s">
        <v>130</v>
      </c>
      <c r="D122" s="133">
        <v>100.2</v>
      </c>
      <c r="E122" s="133">
        <v>101.5</v>
      </c>
      <c r="F122" s="133">
        <v>100.6</v>
      </c>
      <c r="G122" s="133">
        <v>100.4</v>
      </c>
      <c r="H122" s="133">
        <v>100.3</v>
      </c>
      <c r="I122" s="133">
        <v>100.9</v>
      </c>
      <c r="J122" s="133">
        <v>101.2</v>
      </c>
      <c r="K122" s="133">
        <v>99.7</v>
      </c>
      <c r="L122" s="133">
        <v>99.9</v>
      </c>
      <c r="M122" s="133">
        <v>99.6</v>
      </c>
    </row>
    <row r="123" ht="14.25" spans="3:13">
      <c r="C123" s="132" t="s">
        <v>131</v>
      </c>
      <c r="D123" s="133">
        <v>98.5</v>
      </c>
      <c r="E123" s="133">
        <v>104.6</v>
      </c>
      <c r="F123" s="133">
        <v>104.4</v>
      </c>
      <c r="G123" s="133">
        <v>97.4</v>
      </c>
      <c r="H123" s="133">
        <v>98</v>
      </c>
      <c r="I123" s="133">
        <v>100.1</v>
      </c>
      <c r="J123" s="133">
        <v>102</v>
      </c>
      <c r="K123" s="133">
        <v>98.4</v>
      </c>
      <c r="L123" s="133">
        <v>98</v>
      </c>
      <c r="M123" s="133">
        <v>98.8</v>
      </c>
    </row>
    <row r="124" ht="14.25" spans="3:13">
      <c r="C124" s="132" t="s">
        <v>132</v>
      </c>
      <c r="D124" s="133">
        <v>98.3</v>
      </c>
      <c r="E124" s="133">
        <v>100.7</v>
      </c>
      <c r="F124" s="133">
        <v>99.9</v>
      </c>
      <c r="G124" s="133">
        <v>98.5</v>
      </c>
      <c r="H124" s="133">
        <v>99.1</v>
      </c>
      <c r="I124" s="133">
        <v>98.5</v>
      </c>
      <c r="J124" s="133">
        <v>99.7</v>
      </c>
      <c r="K124" s="133">
        <v>98.6</v>
      </c>
      <c r="L124" s="133">
        <v>98.4</v>
      </c>
      <c r="M124" s="133">
        <v>98.3</v>
      </c>
    </row>
    <row r="125" ht="14.25" spans="3:13">
      <c r="C125" s="132" t="s">
        <v>133</v>
      </c>
      <c r="D125" s="133">
        <v>100.8</v>
      </c>
      <c r="E125" s="133">
        <v>101.5</v>
      </c>
      <c r="F125" s="133">
        <v>99.7</v>
      </c>
      <c r="G125" s="133">
        <v>100.2</v>
      </c>
      <c r="H125" s="133">
        <v>100.8</v>
      </c>
      <c r="I125" s="133">
        <v>99.5</v>
      </c>
      <c r="J125" s="133">
        <v>99.8</v>
      </c>
      <c r="K125" s="133">
        <v>99.8</v>
      </c>
      <c r="L125" s="133">
        <v>99.4</v>
      </c>
      <c r="M125" s="133">
        <v>100</v>
      </c>
    </row>
    <row r="126" ht="14.25" spans="3:13">
      <c r="C126" s="132" t="s">
        <v>134</v>
      </c>
      <c r="D126" s="133">
        <v>99.6</v>
      </c>
      <c r="E126" s="133">
        <v>102.2</v>
      </c>
      <c r="F126" s="133">
        <v>100.6</v>
      </c>
      <c r="G126" s="133">
        <v>100.3</v>
      </c>
      <c r="H126" s="133">
        <v>101.2</v>
      </c>
      <c r="I126" s="133">
        <v>101.3</v>
      </c>
      <c r="J126" s="133">
        <v>102.7</v>
      </c>
      <c r="K126" s="133">
        <v>100.8</v>
      </c>
      <c r="L126" s="133">
        <v>98.8</v>
      </c>
      <c r="M126" s="133">
        <v>102.1</v>
      </c>
    </row>
    <row r="127" ht="14.25" spans="3:13">
      <c r="C127" s="132" t="s">
        <v>135</v>
      </c>
      <c r="D127" s="133">
        <v>91.9</v>
      </c>
      <c r="E127" s="133">
        <v>103.2</v>
      </c>
      <c r="F127" s="133">
        <v>117.5</v>
      </c>
      <c r="G127" s="133">
        <v>100.2</v>
      </c>
      <c r="H127" s="133">
        <v>104.1</v>
      </c>
      <c r="I127" s="133">
        <v>115</v>
      </c>
      <c r="J127" s="133">
        <v>115.8</v>
      </c>
      <c r="K127" s="133">
        <v>97.5</v>
      </c>
      <c r="L127" s="133">
        <v>88.8</v>
      </c>
      <c r="M127" s="133">
        <v>93.5</v>
      </c>
    </row>
    <row r="128" ht="14.25" spans="3:13">
      <c r="C128" s="132" t="s">
        <v>136</v>
      </c>
      <c r="D128" s="133">
        <v>102.9</v>
      </c>
      <c r="E128" s="133">
        <v>102.1</v>
      </c>
      <c r="F128" s="133">
        <v>99.7</v>
      </c>
      <c r="G128" s="133">
        <v>103.6</v>
      </c>
      <c r="H128" s="133">
        <v>102.8</v>
      </c>
      <c r="I128" s="133">
        <v>100.6</v>
      </c>
      <c r="J128" s="133">
        <v>102.6</v>
      </c>
      <c r="K128" s="133">
        <v>102.4</v>
      </c>
      <c r="L128" s="133">
        <v>98.5</v>
      </c>
      <c r="M128" s="133">
        <v>99.3</v>
      </c>
    </row>
    <row r="129" ht="14.25" spans="3:13">
      <c r="C129" s="132" t="s">
        <v>137</v>
      </c>
      <c r="D129" s="133">
        <v>101.2</v>
      </c>
      <c r="E129" s="133">
        <v>108.6</v>
      </c>
      <c r="F129" s="133">
        <v>100.2</v>
      </c>
      <c r="G129" s="133">
        <v>98.1</v>
      </c>
      <c r="H129" s="133">
        <v>99.1</v>
      </c>
      <c r="I129" s="133">
        <v>99</v>
      </c>
      <c r="J129" s="133">
        <v>99.3</v>
      </c>
      <c r="K129" s="133">
        <v>96.9</v>
      </c>
      <c r="L129" s="133">
        <v>98.7</v>
      </c>
      <c r="M129" s="133">
        <v>100.2</v>
      </c>
    </row>
    <row r="130" ht="14.25" spans="3:13">
      <c r="C130" s="132" t="s">
        <v>138</v>
      </c>
      <c r="D130" s="133">
        <v>101.1</v>
      </c>
      <c r="E130" s="133">
        <v>115.9</v>
      </c>
      <c r="F130" s="133">
        <v>105.1</v>
      </c>
      <c r="G130" s="133">
        <v>95.7</v>
      </c>
      <c r="H130" s="133">
        <v>103.1</v>
      </c>
      <c r="I130" s="133">
        <v>104</v>
      </c>
      <c r="J130" s="133">
        <v>102.1</v>
      </c>
      <c r="K130" s="133">
        <v>90.4</v>
      </c>
      <c r="L130" s="133">
        <v>97</v>
      </c>
      <c r="M130" s="133">
        <v>103.5</v>
      </c>
    </row>
    <row r="131" ht="14.25" spans="3:13">
      <c r="C131" s="132" t="s">
        <v>139</v>
      </c>
      <c r="D131" s="133">
        <v>100.6</v>
      </c>
      <c r="E131" s="133">
        <v>101.3</v>
      </c>
      <c r="F131" s="133">
        <v>101.1</v>
      </c>
      <c r="G131" s="133">
        <v>100.1</v>
      </c>
      <c r="H131" s="133">
        <v>102.1</v>
      </c>
      <c r="I131" s="133">
        <v>101.5</v>
      </c>
      <c r="J131" s="133">
        <v>102</v>
      </c>
      <c r="K131" s="133">
        <v>101.9</v>
      </c>
      <c r="L131" s="133">
        <v>102.2</v>
      </c>
      <c r="M131" s="133">
        <v>102.6</v>
      </c>
    </row>
    <row r="132" ht="14.25" spans="3:13">
      <c r="C132" s="130" t="s">
        <v>87</v>
      </c>
      <c r="D132" s="131" t="s">
        <v>88</v>
      </c>
      <c r="E132" s="131" t="s">
        <v>89</v>
      </c>
      <c r="F132" s="131" t="s">
        <v>90</v>
      </c>
      <c r="G132" s="131" t="s">
        <v>91</v>
      </c>
      <c r="H132" s="131" t="s">
        <v>92</v>
      </c>
      <c r="I132" s="131" t="s">
        <v>93</v>
      </c>
      <c r="J132" s="131" t="s">
        <v>94</v>
      </c>
      <c r="K132" s="131" t="s">
        <v>95</v>
      </c>
      <c r="L132" s="131" t="s">
        <v>96</v>
      </c>
      <c r="M132" s="131" t="s">
        <v>97</v>
      </c>
    </row>
    <row r="133" ht="14.25" spans="3:13">
      <c r="C133" s="132" t="s">
        <v>98</v>
      </c>
      <c r="D133" s="133">
        <v>97</v>
      </c>
      <c r="E133" s="133">
        <v>104.1</v>
      </c>
      <c r="F133" s="133">
        <v>108.1</v>
      </c>
      <c r="G133" s="133">
        <v>98.2</v>
      </c>
      <c r="H133" s="133">
        <v>99.7</v>
      </c>
      <c r="I133" s="133">
        <v>103.5</v>
      </c>
      <c r="J133" s="133">
        <v>106.3</v>
      </c>
      <c r="K133" s="133">
        <v>98.6</v>
      </c>
      <c r="L133" s="133">
        <v>94.8</v>
      </c>
      <c r="M133" s="133">
        <v>98.1</v>
      </c>
    </row>
    <row r="134" ht="14.25" spans="3:13">
      <c r="C134" s="132" t="s">
        <v>99</v>
      </c>
      <c r="D134" s="133">
        <v>88.1</v>
      </c>
      <c r="E134" s="133">
        <v>117</v>
      </c>
      <c r="F134" s="133">
        <v>145.1</v>
      </c>
      <c r="G134" s="133">
        <v>94.6</v>
      </c>
      <c r="H134" s="133">
        <v>100.8</v>
      </c>
      <c r="I134" s="133">
        <v>104.6</v>
      </c>
      <c r="J134" s="133">
        <v>128.2</v>
      </c>
      <c r="K134" s="133">
        <v>98.3</v>
      </c>
      <c r="L134" s="133">
        <v>85.3</v>
      </c>
      <c r="M134" s="133">
        <v>89</v>
      </c>
    </row>
    <row r="135" ht="14.25" spans="3:13">
      <c r="C135" s="132" t="s">
        <v>100</v>
      </c>
      <c r="D135" s="133">
        <v>89.8</v>
      </c>
      <c r="E135" s="133">
        <v>135.9</v>
      </c>
      <c r="F135" s="133">
        <v>138.7</v>
      </c>
      <c r="G135" s="133">
        <v>72.6</v>
      </c>
      <c r="H135" s="133">
        <v>96.4</v>
      </c>
      <c r="I135" s="133">
        <v>124.3</v>
      </c>
      <c r="J135" s="133">
        <v>129</v>
      </c>
      <c r="K135" s="133">
        <v>83.6</v>
      </c>
      <c r="L135" s="133">
        <v>62.7</v>
      </c>
      <c r="M135" s="133">
        <v>96.6</v>
      </c>
    </row>
    <row r="136" ht="14.25" spans="3:13">
      <c r="C136" s="132" t="s">
        <v>101</v>
      </c>
      <c r="D136" s="133">
        <v>98.1</v>
      </c>
      <c r="E136" s="133">
        <v>84.6</v>
      </c>
      <c r="F136" s="133">
        <v>131</v>
      </c>
      <c r="G136" s="133">
        <v>107</v>
      </c>
      <c r="H136" s="133">
        <v>112.3</v>
      </c>
      <c r="I136" s="133">
        <v>103</v>
      </c>
      <c r="J136" s="133">
        <v>115.6</v>
      </c>
      <c r="K136" s="133">
        <v>96.5</v>
      </c>
      <c r="L136" s="133">
        <v>79.7</v>
      </c>
      <c r="M136" s="133">
        <v>91.2</v>
      </c>
    </row>
    <row r="137" ht="14.25" spans="3:13">
      <c r="C137" s="132" t="s">
        <v>102</v>
      </c>
      <c r="D137" s="133">
        <v>106</v>
      </c>
      <c r="E137" s="133">
        <v>108.3</v>
      </c>
      <c r="F137" s="133">
        <v>113.1</v>
      </c>
      <c r="G137" s="133">
        <v>104.8</v>
      </c>
      <c r="H137" s="133">
        <v>101.2</v>
      </c>
      <c r="I137" s="133">
        <v>104.4</v>
      </c>
      <c r="J137" s="133">
        <v>114</v>
      </c>
      <c r="K137" s="133">
        <v>102.3</v>
      </c>
      <c r="L137" s="133">
        <v>92.9</v>
      </c>
      <c r="M137" s="133">
        <v>96.5</v>
      </c>
    </row>
    <row r="138" ht="14.25" spans="3:13">
      <c r="C138" s="132" t="s">
        <v>103</v>
      </c>
      <c r="D138" s="133">
        <v>100.2</v>
      </c>
      <c r="E138" s="133">
        <v>105.9</v>
      </c>
      <c r="F138" s="133">
        <v>103.1</v>
      </c>
      <c r="G138" s="133">
        <v>101.5</v>
      </c>
      <c r="H138" s="133">
        <v>104.8</v>
      </c>
      <c r="I138" s="133">
        <v>107.1</v>
      </c>
      <c r="J138" s="133">
        <v>105</v>
      </c>
      <c r="K138" s="133">
        <v>99</v>
      </c>
      <c r="L138" s="133">
        <v>97.5</v>
      </c>
      <c r="M138" s="133">
        <v>99.3</v>
      </c>
    </row>
    <row r="139" ht="14.25" spans="3:13">
      <c r="C139" s="132" t="s">
        <v>104</v>
      </c>
      <c r="D139" s="133">
        <v>100.5</v>
      </c>
      <c r="E139" s="133">
        <v>99</v>
      </c>
      <c r="F139" s="133">
        <v>98.4</v>
      </c>
      <c r="G139" s="133">
        <v>99.1</v>
      </c>
      <c r="H139" s="133">
        <v>101.4</v>
      </c>
      <c r="I139" s="133">
        <v>95.3</v>
      </c>
      <c r="J139" s="133">
        <v>98.2</v>
      </c>
      <c r="K139" s="133">
        <v>99.7</v>
      </c>
      <c r="L139" s="133">
        <v>96.9</v>
      </c>
      <c r="M139" s="133">
        <v>99.4</v>
      </c>
    </row>
    <row r="140" ht="14.25" spans="3:13">
      <c r="C140" s="132" t="s">
        <v>105</v>
      </c>
      <c r="D140" s="133"/>
      <c r="E140" s="133"/>
      <c r="F140" s="133"/>
      <c r="G140" s="133"/>
      <c r="H140" s="133"/>
      <c r="I140" s="133"/>
      <c r="J140" s="133"/>
      <c r="K140" s="133"/>
      <c r="L140" s="133">
        <v>100</v>
      </c>
      <c r="M140" s="133">
        <v>100</v>
      </c>
    </row>
    <row r="141" ht="14.25" spans="3:13">
      <c r="C141" s="132" t="s">
        <v>106</v>
      </c>
      <c r="D141" s="133">
        <v>99.4</v>
      </c>
      <c r="E141" s="133">
        <v>104.7</v>
      </c>
      <c r="F141" s="133">
        <v>103.9</v>
      </c>
      <c r="G141" s="133">
        <v>104.8</v>
      </c>
      <c r="H141" s="133">
        <v>103</v>
      </c>
      <c r="I141" s="133">
        <v>100.3</v>
      </c>
      <c r="J141" s="133">
        <v>100.6</v>
      </c>
      <c r="K141" s="133">
        <v>100.2</v>
      </c>
      <c r="L141" s="133">
        <v>98.7</v>
      </c>
      <c r="M141" s="133">
        <v>99.1</v>
      </c>
    </row>
    <row r="142" ht="14.25" spans="3:13">
      <c r="C142" s="132" t="s">
        <v>107</v>
      </c>
      <c r="D142" s="133">
        <v>99.4</v>
      </c>
      <c r="E142" s="133">
        <v>103.7</v>
      </c>
      <c r="F142" s="133">
        <v>101.8</v>
      </c>
      <c r="G142" s="133">
        <v>100.6</v>
      </c>
      <c r="H142" s="133">
        <v>101.3</v>
      </c>
      <c r="I142" s="133">
        <v>101.6</v>
      </c>
      <c r="J142" s="133">
        <v>101.2</v>
      </c>
      <c r="K142" s="133">
        <v>99.8</v>
      </c>
      <c r="L142" s="133">
        <v>99.9</v>
      </c>
      <c r="M142" s="133">
        <v>102</v>
      </c>
    </row>
    <row r="143" ht="14.25" spans="3:13">
      <c r="C143" s="132" t="s">
        <v>108</v>
      </c>
      <c r="D143" s="133">
        <v>101.2</v>
      </c>
      <c r="E143" s="133">
        <v>101</v>
      </c>
      <c r="F143" s="133">
        <v>101.6</v>
      </c>
      <c r="G143" s="133">
        <v>100.7</v>
      </c>
      <c r="H143" s="133">
        <v>101.2</v>
      </c>
      <c r="I143" s="133">
        <v>101.6</v>
      </c>
      <c r="J143" s="133">
        <v>100.3</v>
      </c>
      <c r="K143" s="133">
        <v>99.1</v>
      </c>
      <c r="L143" s="133">
        <v>99.7</v>
      </c>
      <c r="M143" s="133">
        <v>100.5</v>
      </c>
    </row>
    <row r="144" ht="14.25" spans="3:13">
      <c r="C144" s="132" t="s">
        <v>109</v>
      </c>
      <c r="D144" s="133">
        <v>100.9</v>
      </c>
      <c r="E144" s="133">
        <v>100.6</v>
      </c>
      <c r="F144" s="133">
        <v>100.6</v>
      </c>
      <c r="G144" s="133">
        <v>101.4</v>
      </c>
      <c r="H144" s="133">
        <v>102.3</v>
      </c>
      <c r="I144" s="133">
        <v>100.4</v>
      </c>
      <c r="J144" s="133">
        <v>100</v>
      </c>
      <c r="K144" s="133">
        <v>100.1</v>
      </c>
      <c r="L144" s="133">
        <v>100.4</v>
      </c>
      <c r="M144" s="133">
        <v>100.3</v>
      </c>
    </row>
    <row r="145" ht="14.25" spans="3:13">
      <c r="C145" s="132" t="s">
        <v>110</v>
      </c>
      <c r="D145" s="133">
        <v>96.8</v>
      </c>
      <c r="E145" s="133">
        <v>103.6</v>
      </c>
      <c r="F145" s="133">
        <v>104.1</v>
      </c>
      <c r="G145" s="133">
        <v>95.3</v>
      </c>
      <c r="H145" s="133">
        <v>99.4</v>
      </c>
      <c r="I145" s="133">
        <v>102.3</v>
      </c>
      <c r="J145" s="133">
        <v>103.1</v>
      </c>
      <c r="K145" s="133">
        <v>98.7</v>
      </c>
      <c r="L145" s="133">
        <v>97.7</v>
      </c>
      <c r="M145" s="133">
        <v>99.4</v>
      </c>
    </row>
    <row r="146" ht="14.25" spans="3:13">
      <c r="C146" s="132" t="s">
        <v>111</v>
      </c>
      <c r="D146" s="133">
        <v>100.8</v>
      </c>
      <c r="E146" s="133">
        <v>101.3</v>
      </c>
      <c r="F146" s="133">
        <v>99.9</v>
      </c>
      <c r="G146" s="133">
        <v>98.8</v>
      </c>
      <c r="H146" s="133">
        <v>100.6</v>
      </c>
      <c r="I146" s="133">
        <v>101</v>
      </c>
      <c r="J146" s="133">
        <v>100.8</v>
      </c>
      <c r="K146" s="133">
        <v>100.5</v>
      </c>
      <c r="L146" s="133">
        <v>100.7</v>
      </c>
      <c r="M146" s="133">
        <v>100.2</v>
      </c>
    </row>
    <row r="147" ht="14.25" spans="3:13">
      <c r="C147" s="132" t="s">
        <v>112</v>
      </c>
      <c r="D147" s="133">
        <v>101.9</v>
      </c>
      <c r="E147" s="133">
        <v>101.8</v>
      </c>
      <c r="F147" s="133">
        <v>99.7</v>
      </c>
      <c r="G147" s="133">
        <v>99.3</v>
      </c>
      <c r="H147" s="133">
        <v>101.4</v>
      </c>
      <c r="I147" s="133">
        <v>100.6</v>
      </c>
      <c r="J147" s="133">
        <v>101</v>
      </c>
      <c r="K147" s="133">
        <v>100.9</v>
      </c>
      <c r="L147" s="133">
        <v>100.8</v>
      </c>
      <c r="M147" s="133">
        <v>101.8</v>
      </c>
    </row>
    <row r="148" ht="14.25" spans="3:13">
      <c r="C148" s="132" t="s">
        <v>113</v>
      </c>
      <c r="D148" s="133">
        <v>98.6</v>
      </c>
      <c r="E148" s="133">
        <v>101.8</v>
      </c>
      <c r="F148" s="133">
        <v>101.4</v>
      </c>
      <c r="G148" s="133">
        <v>99.3</v>
      </c>
      <c r="H148" s="133">
        <v>100.9</v>
      </c>
      <c r="I148" s="133">
        <v>101.7</v>
      </c>
      <c r="J148" s="133">
        <v>100.5</v>
      </c>
      <c r="K148" s="133">
        <v>99.7</v>
      </c>
      <c r="L148" s="133">
        <v>99.8</v>
      </c>
      <c r="M148" s="133">
        <v>100.9</v>
      </c>
    </row>
    <row r="149" ht="14.25" spans="3:13">
      <c r="C149" s="132" t="s">
        <v>114</v>
      </c>
      <c r="D149" s="133">
        <v>100.6</v>
      </c>
      <c r="E149" s="133">
        <v>101.7</v>
      </c>
      <c r="F149" s="133">
        <v>100.2</v>
      </c>
      <c r="G149" s="133">
        <v>100</v>
      </c>
      <c r="H149" s="133">
        <v>101.3</v>
      </c>
      <c r="I149" s="133">
        <v>101.2</v>
      </c>
      <c r="J149" s="133">
        <v>101.7</v>
      </c>
      <c r="K149" s="133">
        <v>101.1</v>
      </c>
      <c r="L149" s="133">
        <v>100.6</v>
      </c>
      <c r="M149" s="133">
        <v>100.8</v>
      </c>
    </row>
    <row r="150" ht="14.25" spans="3:13">
      <c r="C150" s="132" t="s">
        <v>115</v>
      </c>
      <c r="D150" s="133">
        <v>94.7</v>
      </c>
      <c r="E150" s="133">
        <v>100.6</v>
      </c>
      <c r="F150" s="133">
        <v>104.9</v>
      </c>
      <c r="G150" s="133">
        <v>97.2</v>
      </c>
      <c r="H150" s="133">
        <v>95</v>
      </c>
      <c r="I150" s="133">
        <v>106.7</v>
      </c>
      <c r="J150" s="133">
        <v>109.5</v>
      </c>
      <c r="K150" s="133">
        <v>99.8</v>
      </c>
      <c r="L150" s="133">
        <v>98.8</v>
      </c>
      <c r="M150" s="133">
        <v>99.2</v>
      </c>
    </row>
    <row r="151" ht="14.25" spans="3:13">
      <c r="C151" s="132" t="s">
        <v>116</v>
      </c>
      <c r="D151" s="133">
        <v>99.4</v>
      </c>
      <c r="E151" s="133">
        <v>101</v>
      </c>
      <c r="F151" s="133">
        <v>100.5</v>
      </c>
      <c r="G151" s="133">
        <v>98.7</v>
      </c>
      <c r="H151" s="133">
        <v>100.2</v>
      </c>
      <c r="I151" s="133">
        <v>101.8</v>
      </c>
      <c r="J151" s="133">
        <v>101.3</v>
      </c>
      <c r="K151" s="133">
        <v>99.4</v>
      </c>
      <c r="L151" s="133">
        <v>99.6</v>
      </c>
      <c r="M151" s="133">
        <v>100</v>
      </c>
    </row>
    <row r="152" ht="14.25" spans="3:13">
      <c r="C152" s="132" t="s">
        <v>117</v>
      </c>
      <c r="D152" s="133">
        <v>104.8</v>
      </c>
      <c r="E152" s="133">
        <v>103.2</v>
      </c>
      <c r="F152" s="133">
        <v>101.7</v>
      </c>
      <c r="G152" s="133">
        <v>103.3</v>
      </c>
      <c r="H152" s="133">
        <v>102.7</v>
      </c>
      <c r="I152" s="133">
        <v>99.5</v>
      </c>
      <c r="J152" s="133">
        <v>101.1</v>
      </c>
      <c r="K152" s="133">
        <v>102.8</v>
      </c>
      <c r="L152" s="133">
        <v>99.5</v>
      </c>
      <c r="M152" s="133">
        <v>99.8</v>
      </c>
    </row>
    <row r="153" ht="14.25" spans="3:13">
      <c r="C153" s="132" t="s">
        <v>118</v>
      </c>
      <c r="D153" s="133">
        <v>91.7</v>
      </c>
      <c r="E153" s="133">
        <v>123.6</v>
      </c>
      <c r="F153" s="133">
        <v>128.2</v>
      </c>
      <c r="G153" s="133">
        <v>85.7</v>
      </c>
      <c r="H153" s="133">
        <v>96.4</v>
      </c>
      <c r="I153" s="133">
        <v>116.3</v>
      </c>
      <c r="J153" s="133">
        <v>119.2</v>
      </c>
      <c r="K153" s="133">
        <v>93.3</v>
      </c>
      <c r="L153" s="133">
        <v>78.5</v>
      </c>
      <c r="M153" s="133">
        <v>94.8</v>
      </c>
    </row>
    <row r="154" ht="14.25" spans="3:13">
      <c r="C154" s="132" t="s">
        <v>119</v>
      </c>
      <c r="D154" s="133">
        <v>91</v>
      </c>
      <c r="E154" s="133">
        <v>107.7</v>
      </c>
      <c r="F154" s="133">
        <v>119.1</v>
      </c>
      <c r="G154" s="133">
        <v>94.1</v>
      </c>
      <c r="H154" s="133">
        <v>96.1</v>
      </c>
      <c r="I154" s="133">
        <v>106.2</v>
      </c>
      <c r="J154" s="133">
        <v>109.4</v>
      </c>
      <c r="K154" s="133">
        <v>97.2</v>
      </c>
      <c r="L154" s="133">
        <v>93.3</v>
      </c>
      <c r="M154" s="133">
        <v>98</v>
      </c>
    </row>
    <row r="155" ht="14.25" spans="3:13">
      <c r="C155" s="132" t="s">
        <v>120</v>
      </c>
      <c r="D155" s="133">
        <v>100.3</v>
      </c>
      <c r="E155" s="133">
        <v>100.3</v>
      </c>
      <c r="F155" s="133">
        <v>99.6</v>
      </c>
      <c r="G155" s="133">
        <v>100.6</v>
      </c>
      <c r="H155" s="133">
        <v>101.7</v>
      </c>
      <c r="I155" s="133">
        <v>103</v>
      </c>
      <c r="J155" s="133">
        <v>101.5</v>
      </c>
      <c r="K155" s="133">
        <v>100.4</v>
      </c>
      <c r="L155" s="133">
        <v>100.5</v>
      </c>
      <c r="M155" s="133">
        <v>100.7</v>
      </c>
    </row>
    <row r="156" ht="14.25" spans="3:13">
      <c r="C156" s="132" t="s">
        <v>121</v>
      </c>
      <c r="D156" s="133">
        <v>97.3</v>
      </c>
      <c r="E156" s="133">
        <v>104.1</v>
      </c>
      <c r="F156" s="133">
        <v>116.1</v>
      </c>
      <c r="G156" s="133">
        <v>86.5</v>
      </c>
      <c r="H156" s="133">
        <v>93.9</v>
      </c>
      <c r="I156" s="133">
        <v>105.4</v>
      </c>
      <c r="J156" s="133">
        <v>109.7</v>
      </c>
      <c r="K156" s="133">
        <v>95</v>
      </c>
      <c r="L156" s="133">
        <v>90.6</v>
      </c>
      <c r="M156" s="133">
        <v>94.7</v>
      </c>
    </row>
    <row r="157" ht="14.25" spans="3:13">
      <c r="C157" s="132" t="s">
        <v>122</v>
      </c>
      <c r="D157" s="133">
        <v>96.5</v>
      </c>
      <c r="E157" s="133">
        <v>101.3</v>
      </c>
      <c r="F157" s="133">
        <v>103.2</v>
      </c>
      <c r="G157" s="133">
        <v>98.1</v>
      </c>
      <c r="H157" s="133">
        <v>99.4</v>
      </c>
      <c r="I157" s="133">
        <v>101.6</v>
      </c>
      <c r="J157" s="133">
        <v>102.6</v>
      </c>
      <c r="K157" s="133">
        <v>97.7</v>
      </c>
      <c r="L157" s="133">
        <v>96.7</v>
      </c>
      <c r="M157" s="133">
        <v>98.7</v>
      </c>
    </row>
    <row r="158" ht="14.25" spans="3:13">
      <c r="C158" s="132" t="s">
        <v>123</v>
      </c>
      <c r="D158" s="133">
        <v>93.3</v>
      </c>
      <c r="E158" s="133">
        <v>101.2</v>
      </c>
      <c r="F158" s="133">
        <v>103.7</v>
      </c>
      <c r="G158" s="133">
        <v>98.4</v>
      </c>
      <c r="H158" s="133">
        <v>102.2</v>
      </c>
      <c r="I158" s="133">
        <v>109.7</v>
      </c>
      <c r="J158" s="133">
        <v>108.1</v>
      </c>
      <c r="K158" s="133">
        <v>98.5</v>
      </c>
      <c r="L158" s="133">
        <v>96.5</v>
      </c>
      <c r="M158" s="133">
        <v>100</v>
      </c>
    </row>
    <row r="159" ht="14.25" spans="3:13">
      <c r="C159" s="132" t="s">
        <v>124</v>
      </c>
      <c r="D159" s="133">
        <v>90.4</v>
      </c>
      <c r="E159" s="133">
        <v>94.2</v>
      </c>
      <c r="F159" s="133">
        <v>128.5</v>
      </c>
      <c r="G159" s="133">
        <v>97.9</v>
      </c>
      <c r="H159" s="133">
        <v>98.2</v>
      </c>
      <c r="I159" s="133">
        <v>109</v>
      </c>
      <c r="J159" s="133">
        <v>127.9</v>
      </c>
      <c r="K159" s="133">
        <v>102.5</v>
      </c>
      <c r="L159" s="133">
        <v>83.3</v>
      </c>
      <c r="M159" s="133">
        <v>93.3</v>
      </c>
    </row>
    <row r="160" ht="14.25" spans="3:13">
      <c r="C160" s="132" t="s">
        <v>125</v>
      </c>
      <c r="D160" s="133">
        <v>97</v>
      </c>
      <c r="E160" s="133">
        <v>105.4</v>
      </c>
      <c r="F160" s="133">
        <v>122.7</v>
      </c>
      <c r="G160" s="133">
        <v>100.8</v>
      </c>
      <c r="H160" s="133">
        <v>99.3</v>
      </c>
      <c r="I160" s="133">
        <v>103.4</v>
      </c>
      <c r="J160" s="133">
        <v>115.9</v>
      </c>
      <c r="K160" s="133">
        <v>98</v>
      </c>
      <c r="L160" s="133">
        <v>91.7</v>
      </c>
      <c r="M160" s="133">
        <v>95.6</v>
      </c>
    </row>
    <row r="161" ht="14.25" spans="3:13">
      <c r="C161" s="132" t="s">
        <v>126</v>
      </c>
      <c r="D161" s="133">
        <v>96.9</v>
      </c>
      <c r="E161" s="133">
        <v>102.2</v>
      </c>
      <c r="F161" s="133">
        <v>106.7</v>
      </c>
      <c r="G161" s="133">
        <v>99.9</v>
      </c>
      <c r="H161" s="133">
        <v>100.9</v>
      </c>
      <c r="I161" s="133">
        <v>104.6</v>
      </c>
      <c r="J161" s="133">
        <v>105.6</v>
      </c>
      <c r="K161" s="133">
        <v>98.6</v>
      </c>
      <c r="L161" s="133">
        <v>97.1</v>
      </c>
      <c r="M161" s="133">
        <v>98.6</v>
      </c>
    </row>
    <row r="162" ht="14.25" spans="3:13">
      <c r="C162" s="132" t="s">
        <v>127</v>
      </c>
      <c r="D162" s="133">
        <v>99.7</v>
      </c>
      <c r="E162" s="133">
        <v>101.1</v>
      </c>
      <c r="F162" s="133">
        <v>101.4</v>
      </c>
      <c r="G162" s="133">
        <v>99.7</v>
      </c>
      <c r="H162" s="133">
        <v>100.8</v>
      </c>
      <c r="I162" s="133">
        <v>101.6</v>
      </c>
      <c r="J162" s="133">
        <v>100.8</v>
      </c>
      <c r="K162" s="133">
        <v>99</v>
      </c>
      <c r="L162" s="133">
        <v>98.8</v>
      </c>
      <c r="M162" s="133">
        <v>99.5</v>
      </c>
    </row>
    <row r="163" ht="14.25" spans="3:13">
      <c r="C163" s="132" t="s">
        <v>128</v>
      </c>
      <c r="D163" s="133">
        <v>99.7</v>
      </c>
      <c r="E163" s="133">
        <v>100.7</v>
      </c>
      <c r="F163" s="133">
        <v>100.4</v>
      </c>
      <c r="G163" s="133">
        <v>100</v>
      </c>
      <c r="H163" s="133">
        <v>100.4</v>
      </c>
      <c r="I163" s="133">
        <v>101.1</v>
      </c>
      <c r="J163" s="133">
        <v>100.4</v>
      </c>
      <c r="K163" s="133">
        <v>98.8</v>
      </c>
      <c r="L163" s="133">
        <v>99.2</v>
      </c>
      <c r="M163" s="133">
        <v>99.8</v>
      </c>
    </row>
    <row r="164" ht="14.25" spans="3:13">
      <c r="C164" s="132" t="s">
        <v>129</v>
      </c>
      <c r="D164" s="133">
        <v>98.8</v>
      </c>
      <c r="E164" s="133">
        <v>100.2</v>
      </c>
      <c r="F164" s="133">
        <v>99.6</v>
      </c>
      <c r="G164" s="133">
        <v>99.6</v>
      </c>
      <c r="H164" s="133">
        <v>99.3</v>
      </c>
      <c r="I164" s="133">
        <v>100.1</v>
      </c>
      <c r="J164" s="133">
        <v>99.8</v>
      </c>
      <c r="K164" s="133">
        <v>98.9</v>
      </c>
      <c r="L164" s="133">
        <v>99.1</v>
      </c>
      <c r="M164" s="133">
        <v>99.5</v>
      </c>
    </row>
    <row r="165" ht="14.25" spans="3:13">
      <c r="C165" s="132" t="s">
        <v>130</v>
      </c>
      <c r="D165" s="133">
        <v>100.2</v>
      </c>
      <c r="E165" s="133">
        <v>101.5</v>
      </c>
      <c r="F165" s="133">
        <v>100.6</v>
      </c>
      <c r="G165" s="133">
        <v>100.4</v>
      </c>
      <c r="H165" s="133">
        <v>100.3</v>
      </c>
      <c r="I165" s="133">
        <v>100.9</v>
      </c>
      <c r="J165" s="133">
        <v>101.2</v>
      </c>
      <c r="K165" s="133">
        <v>99.7</v>
      </c>
      <c r="L165" s="133">
        <v>99.9</v>
      </c>
      <c r="M165" s="133">
        <v>99.6</v>
      </c>
    </row>
    <row r="166" ht="14.25" spans="3:13">
      <c r="C166" s="132" t="s">
        <v>131</v>
      </c>
      <c r="D166" s="133">
        <v>98.5</v>
      </c>
      <c r="E166" s="133">
        <v>104.6</v>
      </c>
      <c r="F166" s="133">
        <v>104.4</v>
      </c>
      <c r="G166" s="133">
        <v>97.4</v>
      </c>
      <c r="H166" s="133">
        <v>98</v>
      </c>
      <c r="I166" s="133">
        <v>100.1</v>
      </c>
      <c r="J166" s="133">
        <v>102</v>
      </c>
      <c r="K166" s="133">
        <v>98.4</v>
      </c>
      <c r="L166" s="133">
        <v>98</v>
      </c>
      <c r="M166" s="133">
        <v>98.8</v>
      </c>
    </row>
    <row r="167" ht="14.25" spans="3:13">
      <c r="C167" s="132" t="s">
        <v>132</v>
      </c>
      <c r="D167" s="133">
        <v>98.3</v>
      </c>
      <c r="E167" s="133">
        <v>100.7</v>
      </c>
      <c r="F167" s="133">
        <v>99.9</v>
      </c>
      <c r="G167" s="133">
        <v>98.5</v>
      </c>
      <c r="H167" s="133">
        <v>99.1</v>
      </c>
      <c r="I167" s="133">
        <v>98.5</v>
      </c>
      <c r="J167" s="133">
        <v>99.7</v>
      </c>
      <c r="K167" s="133">
        <v>98.6</v>
      </c>
      <c r="L167" s="133">
        <v>98.4</v>
      </c>
      <c r="M167" s="133">
        <v>98.3</v>
      </c>
    </row>
    <row r="168" ht="14.25" spans="3:13">
      <c r="C168" s="132" t="s">
        <v>133</v>
      </c>
      <c r="D168" s="133">
        <v>100.8</v>
      </c>
      <c r="E168" s="133">
        <v>101.5</v>
      </c>
      <c r="F168" s="133">
        <v>99.7</v>
      </c>
      <c r="G168" s="133">
        <v>100.2</v>
      </c>
      <c r="H168" s="133">
        <v>100.8</v>
      </c>
      <c r="I168" s="133">
        <v>99.5</v>
      </c>
      <c r="J168" s="133">
        <v>99.8</v>
      </c>
      <c r="K168" s="133">
        <v>99.8</v>
      </c>
      <c r="L168" s="133">
        <v>99.4</v>
      </c>
      <c r="M168" s="133">
        <v>100</v>
      </c>
    </row>
    <row r="169" ht="14.25" spans="3:13">
      <c r="C169" s="132" t="s">
        <v>134</v>
      </c>
      <c r="D169" s="133">
        <v>99.6</v>
      </c>
      <c r="E169" s="133">
        <v>102.2</v>
      </c>
      <c r="F169" s="133">
        <v>100.6</v>
      </c>
      <c r="G169" s="133">
        <v>100.3</v>
      </c>
      <c r="H169" s="133">
        <v>101.2</v>
      </c>
      <c r="I169" s="133">
        <v>101.3</v>
      </c>
      <c r="J169" s="133">
        <v>102.7</v>
      </c>
      <c r="K169" s="133">
        <v>100.8</v>
      </c>
      <c r="L169" s="133">
        <v>98.8</v>
      </c>
      <c r="M169" s="133">
        <v>102.1</v>
      </c>
    </row>
    <row r="170" ht="14.25" spans="3:13">
      <c r="C170" s="132" t="s">
        <v>135</v>
      </c>
      <c r="D170" s="133">
        <v>91.9</v>
      </c>
      <c r="E170" s="133">
        <v>103.2</v>
      </c>
      <c r="F170" s="133">
        <v>117.5</v>
      </c>
      <c r="G170" s="133">
        <v>100.2</v>
      </c>
      <c r="H170" s="133">
        <v>104.1</v>
      </c>
      <c r="I170" s="133">
        <v>115</v>
      </c>
      <c r="J170" s="133">
        <v>115.8</v>
      </c>
      <c r="K170" s="133">
        <v>97.5</v>
      </c>
      <c r="L170" s="133">
        <v>88.8</v>
      </c>
      <c r="M170" s="133">
        <v>93.5</v>
      </c>
    </row>
    <row r="171" ht="14.25" spans="3:13">
      <c r="C171" s="132" t="s">
        <v>136</v>
      </c>
      <c r="D171" s="133">
        <v>102.9</v>
      </c>
      <c r="E171" s="133">
        <v>102.1</v>
      </c>
      <c r="F171" s="133">
        <v>99.7</v>
      </c>
      <c r="G171" s="133">
        <v>103.6</v>
      </c>
      <c r="H171" s="133">
        <v>102.8</v>
      </c>
      <c r="I171" s="133">
        <v>100.6</v>
      </c>
      <c r="J171" s="133">
        <v>102.6</v>
      </c>
      <c r="K171" s="133">
        <v>102.4</v>
      </c>
      <c r="L171" s="133">
        <v>98.5</v>
      </c>
      <c r="M171" s="133">
        <v>99.3</v>
      </c>
    </row>
    <row r="172" ht="14.25" spans="3:13">
      <c r="C172" s="132" t="s">
        <v>137</v>
      </c>
      <c r="D172" s="133">
        <v>101.2</v>
      </c>
      <c r="E172" s="133">
        <v>108.6</v>
      </c>
      <c r="F172" s="133">
        <v>100.2</v>
      </c>
      <c r="G172" s="133">
        <v>98.1</v>
      </c>
      <c r="H172" s="133">
        <v>99.1</v>
      </c>
      <c r="I172" s="133">
        <v>99</v>
      </c>
      <c r="J172" s="133">
        <v>99.3</v>
      </c>
      <c r="K172" s="133">
        <v>96.9</v>
      </c>
      <c r="L172" s="133">
        <v>98.7</v>
      </c>
      <c r="M172" s="133">
        <v>100.2</v>
      </c>
    </row>
    <row r="173" ht="14.25" spans="3:13">
      <c r="C173" s="132" t="s">
        <v>138</v>
      </c>
      <c r="D173" s="133">
        <v>101.1</v>
      </c>
      <c r="E173" s="133">
        <v>115.9</v>
      </c>
      <c r="F173" s="133">
        <v>105.1</v>
      </c>
      <c r="G173" s="133">
        <v>95.7</v>
      </c>
      <c r="H173" s="133">
        <v>103.1</v>
      </c>
      <c r="I173" s="133">
        <v>104</v>
      </c>
      <c r="J173" s="133">
        <v>102.1</v>
      </c>
      <c r="K173" s="133">
        <v>90.4</v>
      </c>
      <c r="L173" s="133">
        <v>97</v>
      </c>
      <c r="M173" s="133">
        <v>103.5</v>
      </c>
    </row>
    <row r="174" ht="14.25" spans="3:13">
      <c r="C174" s="132" t="s">
        <v>139</v>
      </c>
      <c r="D174" s="133">
        <v>100.6</v>
      </c>
      <c r="E174" s="133">
        <v>101.3</v>
      </c>
      <c r="F174" s="133">
        <v>101.1</v>
      </c>
      <c r="G174" s="133">
        <v>100.1</v>
      </c>
      <c r="H174" s="133">
        <v>102.1</v>
      </c>
      <c r="I174" s="133">
        <v>101.5</v>
      </c>
      <c r="J174" s="133">
        <v>102</v>
      </c>
      <c r="K174" s="133">
        <v>101.9</v>
      </c>
      <c r="L174" s="133">
        <v>102.2</v>
      </c>
      <c r="M174" s="133">
        <v>102.6</v>
      </c>
    </row>
    <row r="180" ht="36" spans="4:21">
      <c r="D180" s="137" t="s">
        <v>140</v>
      </c>
      <c r="E180" s="138" t="s">
        <v>141</v>
      </c>
      <c r="F180" s="19" t="s">
        <v>142</v>
      </c>
      <c r="G180" s="19" t="s">
        <v>143</v>
      </c>
      <c r="H180" s="19" t="s">
        <v>144</v>
      </c>
      <c r="I180" s="19" t="s">
        <v>145</v>
      </c>
      <c r="J180" s="19" t="s">
        <v>146</v>
      </c>
      <c r="K180" s="19" t="s">
        <v>147</v>
      </c>
      <c r="L180" s="19" t="s">
        <v>148</v>
      </c>
      <c r="M180" s="19" t="s">
        <v>149</v>
      </c>
      <c r="N180" s="19" t="s">
        <v>150</v>
      </c>
      <c r="O180" s="19" t="s">
        <v>151</v>
      </c>
      <c r="P180" s="19" t="s">
        <v>152</v>
      </c>
      <c r="Q180" s="19" t="s">
        <v>153</v>
      </c>
      <c r="R180" s="19" t="s">
        <v>154</v>
      </c>
      <c r="S180" s="19" t="s">
        <v>155</v>
      </c>
      <c r="T180" s="19" t="s">
        <v>156</v>
      </c>
      <c r="U180" s="19" t="s">
        <v>157</v>
      </c>
    </row>
    <row r="181" ht="14.25" spans="4:21">
      <c r="D181" s="137" t="s">
        <v>158</v>
      </c>
      <c r="E181" s="137">
        <v>1</v>
      </c>
      <c r="F181" s="139">
        <v>1</v>
      </c>
      <c r="G181" s="139">
        <f>ROUND(PRODUCT(C$9),2)</f>
        <v>0</v>
      </c>
      <c r="H181" s="139">
        <f>ROUND(PRODUCT(C$9:D$9),2)</f>
        <v>100.5</v>
      </c>
      <c r="I181" s="139" t="e">
        <f>ROUND(PRODUCT($C$9:E171),2)</f>
        <v>#NUM!</v>
      </c>
      <c r="J181" s="139" t="e">
        <f>ROUND(PRODUCT($C$9:F171),2)</f>
        <v>#NUM!</v>
      </c>
      <c r="K181" s="139" t="e">
        <f>ROUND(PRODUCT($C$9:G171),2)</f>
        <v>#NUM!</v>
      </c>
      <c r="L181" s="139" t="e">
        <f>ROUND(PRODUCT($C$9:H171),2)</f>
        <v>#NUM!</v>
      </c>
      <c r="M181" s="139" t="e">
        <f>ROUND(PRODUCT($C$9:I171),2)</f>
        <v>#NUM!</v>
      </c>
      <c r="N181" s="139" t="e">
        <f>ROUND(PRODUCT($C$9:J171),2)</f>
        <v>#NUM!</v>
      </c>
      <c r="O181" s="139" t="e">
        <f>ROUND(PRODUCT($C$9:K171),2)</f>
        <v>#NUM!</v>
      </c>
      <c r="P181" s="139" t="e">
        <f>ROUND(PRODUCT($C$9:L171),2)</f>
        <v>#NUM!</v>
      </c>
      <c r="Q181" s="139" t="e">
        <f>ROUND(PRODUCT($C$9:M171),2)</f>
        <v>#NUM!</v>
      </c>
      <c r="R181" s="139" t="e">
        <f>ROUND(PRODUCT($C$9:N171),2)</f>
        <v>#NUM!</v>
      </c>
      <c r="S181" s="139" t="e">
        <f>ROUND(PRODUCT($C$9:O171),2)</f>
        <v>#NUM!</v>
      </c>
      <c r="T181" s="139" t="e">
        <f>ROUND(PRODUCT($C$9:P171),2)</f>
        <v>#NUM!</v>
      </c>
      <c r="U181" s="139" t="e">
        <f>ROUND(PRODUCT($C$9:Q171),2)</f>
        <v>#NUM!</v>
      </c>
    </row>
  </sheetData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99"/>
  <sheetViews>
    <sheetView view="pageBreakPreview" zoomScaleNormal="100" workbookViewId="0">
      <selection activeCell="A1" sqref="A1:J1"/>
    </sheetView>
  </sheetViews>
  <sheetFormatPr defaultColWidth="9.81666666666667" defaultRowHeight="14.25"/>
  <cols>
    <col min="1" max="1" width="5.90833333333333" style="11" customWidth="1"/>
    <col min="2" max="2" width="5.725" style="13" customWidth="1"/>
    <col min="3" max="3" width="16.9083333333333" style="13" customWidth="1"/>
    <col min="4" max="4" width="31.8166666666667" style="14" customWidth="1"/>
    <col min="5" max="5" width="12.725" style="14" customWidth="1"/>
    <col min="6" max="6" width="8.275" style="14" customWidth="1"/>
    <col min="7" max="7" width="9.45833333333333" style="121" customWidth="1"/>
    <col min="8" max="8" width="12.1833333333333" style="16" customWidth="1"/>
    <col min="9" max="9" width="12.275" style="16" customWidth="1"/>
    <col min="10" max="10" width="6.18333333333333" style="11" customWidth="1"/>
    <col min="11" max="16384" width="9.81666666666667" style="11"/>
  </cols>
  <sheetData>
    <row r="1" s="11" customFormat="1" ht="47" customHeight="1" spans="1:10">
      <c r="A1" s="17" t="s">
        <v>159</v>
      </c>
      <c r="B1" s="14"/>
      <c r="C1" s="14"/>
      <c r="D1" s="14"/>
      <c r="E1" s="14"/>
      <c r="F1" s="14"/>
      <c r="G1" s="121"/>
      <c r="H1" s="18"/>
      <c r="I1" s="18"/>
      <c r="J1" s="14"/>
    </row>
    <row r="2" s="12" customFormat="1" ht="28" customHeight="1" spans="1:10">
      <c r="A2" s="10" t="s">
        <v>1</v>
      </c>
      <c r="B2" s="19" t="s">
        <v>2</v>
      </c>
      <c r="C2" s="19" t="s">
        <v>31</v>
      </c>
      <c r="D2" s="19" t="s">
        <v>32</v>
      </c>
      <c r="E2" s="19" t="s">
        <v>33</v>
      </c>
      <c r="F2" s="19" t="s">
        <v>34</v>
      </c>
      <c r="G2" s="27" t="s">
        <v>35</v>
      </c>
      <c r="H2" s="21" t="s">
        <v>36</v>
      </c>
      <c r="I2" s="38" t="s">
        <v>37</v>
      </c>
      <c r="J2" s="39" t="s">
        <v>4</v>
      </c>
    </row>
    <row r="3" s="12" customFormat="1" ht="31" customHeight="1" spans="1:10">
      <c r="A3" s="22">
        <v>1</v>
      </c>
      <c r="B3" s="23" t="s">
        <v>160</v>
      </c>
      <c r="C3" s="24" t="s">
        <v>161</v>
      </c>
      <c r="D3" s="19" t="s">
        <v>162</v>
      </c>
      <c r="E3" s="122">
        <v>42173</v>
      </c>
      <c r="F3" s="19" t="s">
        <v>49</v>
      </c>
      <c r="G3" s="27" t="s">
        <v>163</v>
      </c>
      <c r="H3" s="27"/>
      <c r="I3" s="40"/>
      <c r="J3" s="41" t="s">
        <v>6</v>
      </c>
    </row>
    <row r="4" s="11" customFormat="1" ht="30.75" customHeight="1" spans="1:10">
      <c r="A4" s="28"/>
      <c r="B4" s="29"/>
      <c r="C4" s="30"/>
      <c r="D4" s="19" t="s">
        <v>164</v>
      </c>
      <c r="E4" s="123"/>
      <c r="F4" s="10" t="s">
        <v>41</v>
      </c>
      <c r="G4" s="27">
        <f>ROUND(1.5*1.8*0.8*48/1000,2)</f>
        <v>0.1</v>
      </c>
      <c r="H4" s="27"/>
      <c r="I4" s="40"/>
      <c r="J4" s="41" t="s">
        <v>6</v>
      </c>
    </row>
    <row r="5" s="11" customFormat="1" ht="30.75" customHeight="1" spans="1:10">
      <c r="A5" s="28"/>
      <c r="B5" s="29"/>
      <c r="C5" s="30"/>
      <c r="D5" s="19" t="s">
        <v>165</v>
      </c>
      <c r="E5" s="123"/>
      <c r="F5" s="10" t="str">
        <f>F4</f>
        <v>吨</v>
      </c>
      <c r="G5" s="27">
        <f>ROUND(2*1.8*0.8*48/1000,2)</f>
        <v>0.14</v>
      </c>
      <c r="H5" s="27"/>
      <c r="I5" s="40"/>
      <c r="J5" s="41" t="s">
        <v>6</v>
      </c>
    </row>
    <row r="6" s="11" customFormat="1" ht="30.75" customHeight="1" spans="1:10">
      <c r="A6" s="28"/>
      <c r="B6" s="29"/>
      <c r="C6" s="30"/>
      <c r="D6" s="19" t="s">
        <v>166</v>
      </c>
      <c r="E6" s="123"/>
      <c r="F6" s="10" t="s">
        <v>41</v>
      </c>
      <c r="G6" s="27">
        <f>ROUND(5*3.38/1000,2)</f>
        <v>0.02</v>
      </c>
      <c r="H6" s="27"/>
      <c r="I6" s="40"/>
      <c r="J6" s="41" t="s">
        <v>6</v>
      </c>
    </row>
    <row r="7" s="11" customFormat="1" ht="30.75" customHeight="1" spans="1:10">
      <c r="A7" s="28"/>
      <c r="B7" s="29"/>
      <c r="C7" s="30"/>
      <c r="D7" s="19" t="s">
        <v>167</v>
      </c>
      <c r="E7" s="123"/>
      <c r="F7" s="10" t="s">
        <v>41</v>
      </c>
      <c r="G7" s="27">
        <f>ROUND(15*2.11/1000,2)</f>
        <v>0.03</v>
      </c>
      <c r="H7" s="27"/>
      <c r="I7" s="40"/>
      <c r="J7" s="41" t="s">
        <v>6</v>
      </c>
    </row>
    <row r="8" s="11" customFormat="1" ht="30.75" customHeight="1" spans="1:10">
      <c r="A8" s="28"/>
      <c r="B8" s="29"/>
      <c r="C8" s="30"/>
      <c r="D8" s="19" t="s">
        <v>168</v>
      </c>
      <c r="E8" s="123"/>
      <c r="F8" s="10" t="s">
        <v>41</v>
      </c>
      <c r="G8" s="27">
        <f>ROUND(15*1.26/1000,2)</f>
        <v>0.02</v>
      </c>
      <c r="H8" s="27"/>
      <c r="I8" s="40"/>
      <c r="J8" s="41" t="s">
        <v>6</v>
      </c>
    </row>
    <row r="9" s="11" customFormat="1" ht="30.75" customHeight="1" spans="1:10">
      <c r="A9" s="28"/>
      <c r="B9" s="29"/>
      <c r="C9" s="30"/>
      <c r="D9" s="19" t="s">
        <v>169</v>
      </c>
      <c r="E9" s="123"/>
      <c r="F9" s="10" t="str">
        <f>F8</f>
        <v>吨</v>
      </c>
      <c r="G9" s="27">
        <f>ROUND(5*5.07/1000,2)</f>
        <v>0.03</v>
      </c>
      <c r="H9" s="27"/>
      <c r="I9" s="40"/>
      <c r="J9" s="41" t="s">
        <v>6</v>
      </c>
    </row>
    <row r="10" s="11" customFormat="1" ht="30.75" customHeight="1" spans="1:10">
      <c r="A10" s="28"/>
      <c r="B10" s="29"/>
      <c r="C10" s="30"/>
      <c r="D10" s="19" t="s">
        <v>170</v>
      </c>
      <c r="E10" s="123"/>
      <c r="F10" s="10" t="str">
        <f>F9</f>
        <v>吨</v>
      </c>
      <c r="G10" s="27">
        <f>ROUND(1*8.45/1000,2)</f>
        <v>0.01</v>
      </c>
      <c r="H10" s="27"/>
      <c r="I10" s="40"/>
      <c r="J10" s="41" t="s">
        <v>6</v>
      </c>
    </row>
    <row r="11" s="11" customFormat="1" ht="30.75" customHeight="1" spans="1:10">
      <c r="A11" s="28"/>
      <c r="B11" s="29"/>
      <c r="C11" s="30"/>
      <c r="D11" s="19" t="s">
        <v>171</v>
      </c>
      <c r="E11" s="123"/>
      <c r="F11" s="10" t="str">
        <f>F10</f>
        <v>吨</v>
      </c>
      <c r="G11" s="27">
        <f>ROUND(1*44.5/1000,2)</f>
        <v>0.04</v>
      </c>
      <c r="H11" s="27"/>
      <c r="I11" s="40"/>
      <c r="J11" s="41" t="s">
        <v>6</v>
      </c>
    </row>
    <row r="12" s="11" customFormat="1" ht="30.75" customHeight="1" spans="1:10">
      <c r="A12" s="28"/>
      <c r="B12" s="29"/>
      <c r="C12" s="30"/>
      <c r="D12" s="19" t="s">
        <v>172</v>
      </c>
      <c r="E12" s="123"/>
      <c r="F12" s="10" t="s">
        <v>59</v>
      </c>
      <c r="G12" s="27">
        <v>1</v>
      </c>
      <c r="H12" s="27"/>
      <c r="I12" s="40"/>
      <c r="J12" s="41" t="s">
        <v>6</v>
      </c>
    </row>
    <row r="13" s="11" customFormat="1" ht="30.75" customHeight="1" spans="1:10">
      <c r="A13" s="28"/>
      <c r="B13" s="29"/>
      <c r="C13" s="30"/>
      <c r="D13" s="24" t="s">
        <v>173</v>
      </c>
      <c r="E13" s="123"/>
      <c r="F13" s="22" t="s">
        <v>41</v>
      </c>
      <c r="G13" s="27">
        <f>2741.15/1000</f>
        <v>2.74115</v>
      </c>
      <c r="H13" s="27"/>
      <c r="I13" s="40"/>
      <c r="J13" s="41" t="s">
        <v>6</v>
      </c>
    </row>
    <row r="14" s="11" customFormat="1" ht="30.75" customHeight="1" spans="1:10">
      <c r="A14" s="28"/>
      <c r="B14" s="29"/>
      <c r="C14" s="30"/>
      <c r="D14" s="19" t="s">
        <v>174</v>
      </c>
      <c r="E14" s="124"/>
      <c r="F14" s="10" t="s">
        <v>46</v>
      </c>
      <c r="G14" s="27">
        <v>1</v>
      </c>
      <c r="H14" s="27"/>
      <c r="I14" s="40"/>
      <c r="J14" s="41"/>
    </row>
    <row r="15" s="11" customFormat="1" ht="30.75" customHeight="1" spans="1:10">
      <c r="A15" s="28"/>
      <c r="B15" s="29"/>
      <c r="C15" s="30"/>
      <c r="D15" s="19" t="s">
        <v>175</v>
      </c>
      <c r="E15" s="124"/>
      <c r="F15" s="10" t="s">
        <v>59</v>
      </c>
      <c r="G15" s="27">
        <v>1</v>
      </c>
      <c r="H15" s="27"/>
      <c r="I15" s="40"/>
      <c r="J15" s="41"/>
    </row>
    <row r="16" s="11" customFormat="1" ht="30.75" customHeight="1" spans="1:10">
      <c r="A16" s="28"/>
      <c r="B16" s="29"/>
      <c r="C16" s="30"/>
      <c r="D16" s="19" t="s">
        <v>176</v>
      </c>
      <c r="E16" s="124"/>
      <c r="F16" s="10" t="s">
        <v>41</v>
      </c>
      <c r="G16" s="27">
        <f>1656/1000</f>
        <v>1.656</v>
      </c>
      <c r="H16" s="27"/>
      <c r="I16" s="40"/>
      <c r="J16" s="41"/>
    </row>
    <row r="17" s="11" customFormat="1" ht="30.75" customHeight="1" spans="1:10">
      <c r="A17" s="28"/>
      <c r="B17" s="29"/>
      <c r="C17" s="30"/>
      <c r="D17" s="19" t="s">
        <v>174</v>
      </c>
      <c r="E17" s="124"/>
      <c r="F17" s="10" t="s">
        <v>46</v>
      </c>
      <c r="G17" s="27">
        <v>1</v>
      </c>
      <c r="H17" s="27"/>
      <c r="I17" s="40"/>
      <c r="J17" s="41"/>
    </row>
    <row r="18" s="11" customFormat="1" ht="30.75" customHeight="1" spans="1:10">
      <c r="A18" s="28"/>
      <c r="B18" s="29"/>
      <c r="C18" s="30"/>
      <c r="D18" s="19" t="s">
        <v>177</v>
      </c>
      <c r="E18" s="124"/>
      <c r="F18" s="10" t="s">
        <v>59</v>
      </c>
      <c r="G18" s="27">
        <v>1</v>
      </c>
      <c r="H18" s="27"/>
      <c r="I18" s="40"/>
      <c r="J18" s="41"/>
    </row>
    <row r="19" s="11" customFormat="1" ht="30.75" customHeight="1" spans="1:10">
      <c r="A19" s="28"/>
      <c r="B19" s="29"/>
      <c r="C19" s="30"/>
      <c r="D19" s="19" t="s">
        <v>176</v>
      </c>
      <c r="E19" s="124"/>
      <c r="F19" s="10" t="s">
        <v>41</v>
      </c>
      <c r="G19" s="27">
        <f>103.5/1000</f>
        <v>0.1035</v>
      </c>
      <c r="H19" s="27"/>
      <c r="I19" s="40"/>
      <c r="J19" s="41"/>
    </row>
    <row r="20" s="11" customFormat="1" ht="30.75" customHeight="1" spans="1:10">
      <c r="A20" s="125"/>
      <c r="B20" s="126"/>
      <c r="C20" s="127"/>
      <c r="D20" s="19" t="s">
        <v>174</v>
      </c>
      <c r="E20" s="124"/>
      <c r="F20" s="10" t="s">
        <v>46</v>
      </c>
      <c r="G20" s="27">
        <v>1</v>
      </c>
      <c r="H20" s="27"/>
      <c r="I20" s="40"/>
      <c r="J20" s="41"/>
    </row>
    <row r="21" s="11" customFormat="1" ht="30.75" customHeight="1" spans="1:10">
      <c r="A21" s="128" t="s">
        <v>29</v>
      </c>
      <c r="B21" s="128"/>
      <c r="C21" s="128"/>
      <c r="D21" s="19"/>
      <c r="E21" s="128"/>
      <c r="F21" s="10"/>
      <c r="G21" s="27" t="s">
        <v>6</v>
      </c>
      <c r="H21" s="27" t="s">
        <v>6</v>
      </c>
      <c r="I21" s="27">
        <f>SUM(I3:I20)</f>
        <v>0</v>
      </c>
      <c r="J21" s="41" t="s">
        <v>6</v>
      </c>
    </row>
    <row r="35" s="11" customFormat="1" spans="1:9">
      <c r="A35" s="11" t="s">
        <v>65</v>
      </c>
      <c r="B35" s="13"/>
      <c r="C35" s="13"/>
      <c r="D35" s="14"/>
      <c r="E35" s="14"/>
      <c r="F35" s="14"/>
      <c r="G35" s="121"/>
      <c r="H35" s="16"/>
      <c r="I35" s="16"/>
    </row>
    <row r="57" s="11" customFormat="1" spans="1:9">
      <c r="A57" s="11" t="s">
        <v>66</v>
      </c>
      <c r="B57" s="13"/>
      <c r="C57" s="13"/>
      <c r="D57" s="14"/>
      <c r="E57" s="14"/>
      <c r="F57" s="14"/>
      <c r="G57" s="121"/>
      <c r="H57" s="16"/>
      <c r="I57" s="16"/>
    </row>
    <row r="93" s="11" customFormat="1" spans="1:9">
      <c r="A93" s="11" t="s">
        <v>67</v>
      </c>
      <c r="B93" s="13"/>
      <c r="C93" s="13"/>
      <c r="D93" s="14"/>
      <c r="E93" s="14"/>
      <c r="F93" s="14"/>
      <c r="G93" s="121"/>
      <c r="H93" s="16"/>
      <c r="I93" s="16"/>
    </row>
    <row r="123" s="11" customFormat="1" spans="1:9">
      <c r="A123" s="11" t="s">
        <v>68</v>
      </c>
      <c r="B123" s="13"/>
      <c r="C123" s="13"/>
      <c r="D123" s="14"/>
      <c r="E123" s="14"/>
      <c r="F123" s="14"/>
      <c r="G123" s="121"/>
      <c r="H123" s="16"/>
      <c r="I123" s="16"/>
    </row>
    <row r="134" s="11" customFormat="1" spans="1:9">
      <c r="A134" s="11" t="s">
        <v>69</v>
      </c>
      <c r="B134" s="13"/>
      <c r="C134" s="13"/>
      <c r="D134" s="14"/>
      <c r="E134" s="14"/>
      <c r="F134" s="14"/>
      <c r="G134" s="121"/>
      <c r="H134" s="16"/>
      <c r="I134" s="16"/>
    </row>
    <row r="139" s="11" customFormat="1" spans="2:9">
      <c r="B139" s="13"/>
      <c r="C139" s="13"/>
      <c r="D139" s="14"/>
      <c r="E139" s="14"/>
      <c r="F139" s="14"/>
      <c r="G139" s="121"/>
      <c r="H139">
        <f>(8520+8920)/2</f>
        <v>8720</v>
      </c>
      <c r="I139" s="16"/>
    </row>
    <row r="151" s="11" customFormat="1" spans="1:9">
      <c r="A151" s="11" t="s">
        <v>70</v>
      </c>
      <c r="B151" s="13"/>
      <c r="C151" s="13"/>
      <c r="D151" s="14"/>
      <c r="E151" s="14"/>
      <c r="F151" s="14"/>
      <c r="G151" s="121"/>
      <c r="H151" s="16"/>
      <c r="I151" s="16"/>
    </row>
    <row r="199" s="11" customFormat="1" spans="1:9">
      <c r="A199" s="11" t="s">
        <v>71</v>
      </c>
      <c r="B199" s="13"/>
      <c r="C199" s="13"/>
      <c r="D199" s="14"/>
      <c r="E199" s="14"/>
      <c r="F199" s="14"/>
      <c r="G199" s="121"/>
      <c r="H199" s="16"/>
      <c r="I199" s="16"/>
    </row>
  </sheetData>
  <mergeCells count="5">
    <mergeCell ref="A1:J1"/>
    <mergeCell ref="A21:F21"/>
    <mergeCell ref="A3:A20"/>
    <mergeCell ref="B3:B20"/>
    <mergeCell ref="C3:C20"/>
  </mergeCells>
  <pageMargins left="0.75" right="0.75" top="1" bottom="1" header="0.5" footer="0.5"/>
  <pageSetup paperSize="9" scale="72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7.375" style="45" customWidth="1"/>
    <col min="2" max="2" width="12.5416666666667" style="45" customWidth="1"/>
    <col min="3" max="3" width="34.125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27" customHeight="1" spans="1:11">
      <c r="A1" s="50" t="s">
        <v>178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27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7" customHeight="1" spans="1:11">
      <c r="A4" s="83" t="s">
        <v>183</v>
      </c>
      <c r="B4" s="84" t="s">
        <v>184</v>
      </c>
      <c r="C4" s="58" t="s">
        <v>185</v>
      </c>
      <c r="D4" s="59">
        <v>42179</v>
      </c>
      <c r="E4" s="60" t="s">
        <v>49</v>
      </c>
      <c r="F4" s="61">
        <f>(6*5.95+6*3.3+5.95*3)*2</f>
        <v>146.7</v>
      </c>
      <c r="G4" s="40"/>
      <c r="H4" s="62"/>
      <c r="I4" s="62" t="s">
        <v>6</v>
      </c>
      <c r="J4" s="82"/>
      <c r="K4" s="82"/>
    </row>
    <row r="5" customFormat="1" ht="27" customHeight="1" spans="1:11">
      <c r="A5" s="85"/>
      <c r="B5" s="86"/>
      <c r="C5" s="58" t="s">
        <v>186</v>
      </c>
      <c r="D5" s="64"/>
      <c r="E5" s="65" t="s">
        <v>41</v>
      </c>
      <c r="F5" s="66">
        <f>ROUND(0.8*1.8*0.8*7.93/1000,2)</f>
        <v>0.01</v>
      </c>
      <c r="G5" s="65"/>
      <c r="H5" s="62"/>
      <c r="I5" s="62" t="s">
        <v>6</v>
      </c>
      <c r="J5" s="49"/>
      <c r="K5" s="49"/>
    </row>
    <row r="6" customFormat="1" ht="27" customHeight="1" spans="1:11">
      <c r="A6" s="85"/>
      <c r="B6" s="86"/>
      <c r="C6" s="58" t="s">
        <v>187</v>
      </c>
      <c r="D6" s="64"/>
      <c r="E6" s="67" t="s">
        <v>43</v>
      </c>
      <c r="F6" s="68">
        <v>1</v>
      </c>
      <c r="G6" s="67"/>
      <c r="H6" s="62"/>
      <c r="I6" s="62" t="s">
        <v>6</v>
      </c>
      <c r="J6" s="49"/>
      <c r="K6" s="49"/>
    </row>
    <row r="7" ht="27" customHeight="1" spans="1:9">
      <c r="A7" s="85"/>
      <c r="B7" s="86"/>
      <c r="C7" s="58" t="s">
        <v>188</v>
      </c>
      <c r="D7" s="64"/>
      <c r="E7" s="67" t="s">
        <v>43</v>
      </c>
      <c r="F7" s="68">
        <v>1</v>
      </c>
      <c r="G7" s="67"/>
      <c r="H7" s="62"/>
      <c r="I7" s="62" t="s">
        <v>6</v>
      </c>
    </row>
    <row r="8" ht="27" customHeight="1" spans="1:9">
      <c r="A8" s="85"/>
      <c r="B8" s="86"/>
      <c r="C8" s="58" t="s">
        <v>189</v>
      </c>
      <c r="D8" s="64"/>
      <c r="E8" s="67" t="s">
        <v>77</v>
      </c>
      <c r="F8" s="68">
        <v>1</v>
      </c>
      <c r="G8" s="67"/>
      <c r="H8" s="62"/>
      <c r="I8" s="62" t="s">
        <v>6</v>
      </c>
    </row>
    <row r="9" ht="27" customHeight="1" spans="1:9">
      <c r="A9" s="85"/>
      <c r="B9" s="86"/>
      <c r="C9" s="58" t="s">
        <v>190</v>
      </c>
      <c r="D9" s="64"/>
      <c r="E9" s="67" t="s">
        <v>77</v>
      </c>
      <c r="F9" s="68">
        <v>1</v>
      </c>
      <c r="G9" s="67"/>
      <c r="H9" s="62"/>
      <c r="I9" s="62" t="s">
        <v>6</v>
      </c>
    </row>
    <row r="10" ht="27" customHeight="1" spans="1:9">
      <c r="A10" s="85"/>
      <c r="B10" s="86"/>
      <c r="C10" s="58" t="s">
        <v>191</v>
      </c>
      <c r="D10" s="64"/>
      <c r="E10" s="67" t="s">
        <v>77</v>
      </c>
      <c r="F10" s="68">
        <v>1</v>
      </c>
      <c r="G10" s="67"/>
      <c r="H10" s="62"/>
      <c r="I10" s="62" t="s">
        <v>6</v>
      </c>
    </row>
    <row r="11" ht="27" customHeight="1" spans="1:9">
      <c r="A11" s="85"/>
      <c r="B11" s="86"/>
      <c r="C11" s="58" t="s">
        <v>192</v>
      </c>
      <c r="D11" s="64"/>
      <c r="E11" s="67" t="s">
        <v>77</v>
      </c>
      <c r="F11" s="68">
        <v>1</v>
      </c>
      <c r="G11" s="67"/>
      <c r="H11" s="62"/>
      <c r="I11" s="62" t="s">
        <v>6</v>
      </c>
    </row>
    <row r="12" ht="27" customHeight="1" spans="1:9">
      <c r="A12" s="85"/>
      <c r="B12" s="86"/>
      <c r="C12" s="58" t="s">
        <v>193</v>
      </c>
      <c r="D12" s="64"/>
      <c r="E12" s="67" t="s">
        <v>77</v>
      </c>
      <c r="F12" s="47">
        <v>1</v>
      </c>
      <c r="G12" s="68"/>
      <c r="H12" s="62"/>
      <c r="I12" s="62" t="s">
        <v>6</v>
      </c>
    </row>
    <row r="13" ht="27" customHeight="1" spans="1:9">
      <c r="A13" s="105"/>
      <c r="B13" s="106"/>
      <c r="C13" s="58" t="s">
        <v>194</v>
      </c>
      <c r="D13" s="104"/>
      <c r="E13" s="67" t="s">
        <v>46</v>
      </c>
      <c r="F13" s="68">
        <v>1</v>
      </c>
      <c r="G13" s="67"/>
      <c r="H13" s="62"/>
      <c r="I13" s="62" t="s">
        <v>6</v>
      </c>
    </row>
    <row r="14" ht="27" customHeight="1" spans="1:9">
      <c r="A14" s="70" t="s">
        <v>29</v>
      </c>
      <c r="B14" s="71"/>
      <c r="C14" s="72" t="s">
        <v>6</v>
      </c>
      <c r="D14" s="72" t="s">
        <v>6</v>
      </c>
      <c r="E14" s="72" t="s">
        <v>6</v>
      </c>
      <c r="F14" s="69" t="s">
        <v>6</v>
      </c>
      <c r="G14" s="73" t="s">
        <v>6</v>
      </c>
      <c r="H14" s="62">
        <f>SUM(H4:H13)</f>
        <v>0</v>
      </c>
      <c r="I14" s="62" t="s">
        <v>6</v>
      </c>
    </row>
    <row r="26" customFormat="1" spans="1:11">
      <c r="A26" s="45"/>
      <c r="B26" s="45"/>
      <c r="C26" s="46"/>
      <c r="D26" s="74"/>
      <c r="E26" s="74"/>
      <c r="F26" s="75"/>
      <c r="G26" s="76"/>
      <c r="H26" s="77"/>
      <c r="I26" s="77"/>
      <c r="J26" s="87"/>
      <c r="K26" s="49"/>
    </row>
    <row r="27" customFormat="1" spans="1:11">
      <c r="A27" s="45"/>
      <c r="B27" s="45"/>
      <c r="C27" s="46"/>
      <c r="D27" s="78"/>
      <c r="E27" s="78"/>
      <c r="F27" s="79"/>
      <c r="G27" s="76"/>
      <c r="H27" s="77"/>
      <c r="I27" s="77"/>
      <c r="J27" s="87"/>
      <c r="K27" s="49"/>
    </row>
    <row r="28" customFormat="1" spans="1:11">
      <c r="A28" s="45"/>
      <c r="B28" s="45"/>
      <c r="C28" s="46"/>
      <c r="D28" s="78"/>
      <c r="E28" s="78"/>
      <c r="F28" s="79"/>
      <c r="G28" s="76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80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8"/>
      <c r="E44" s="78"/>
      <c r="F44" s="79"/>
      <c r="G44" s="76"/>
      <c r="H44" s="77"/>
      <c r="I44" s="77"/>
      <c r="J44" s="87"/>
      <c r="K44" s="49"/>
    </row>
    <row r="45" customFormat="1" spans="1:11">
      <c r="A45" s="45"/>
      <c r="B45" s="45"/>
      <c r="C45" s="46"/>
      <c r="D45" s="74"/>
      <c r="E45" s="78"/>
      <c r="F45" s="79"/>
      <c r="G45" s="76"/>
      <c r="H45" s="77"/>
      <c r="I45" s="77"/>
      <c r="J45" s="87"/>
      <c r="K45" s="49"/>
    </row>
  </sheetData>
  <mergeCells count="5">
    <mergeCell ref="A14:B14"/>
    <mergeCell ref="A4:A13"/>
    <mergeCell ref="B4:B13"/>
    <mergeCell ref="D4:D13"/>
    <mergeCell ref="A1:I2"/>
  </mergeCells>
  <pageMargins left="0.75" right="0.75" top="1" bottom="1" header="0.5" footer="0.5"/>
  <pageSetup paperSize="9" scale="6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42.2166666666667" style="46" customWidth="1"/>
    <col min="4" max="4" width="14.908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28" customHeight="1" spans="1:11">
      <c r="A1" s="50" t="s">
        <v>195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28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7" customHeight="1" spans="1:11">
      <c r="A4" s="56" t="s">
        <v>196</v>
      </c>
      <c r="B4" s="57" t="s">
        <v>197</v>
      </c>
      <c r="C4" s="58" t="s">
        <v>198</v>
      </c>
      <c r="D4" s="112">
        <v>44165</v>
      </c>
      <c r="E4" s="60" t="s">
        <v>49</v>
      </c>
      <c r="F4" s="101">
        <v>57.8</v>
      </c>
      <c r="G4" s="40"/>
      <c r="H4" s="62"/>
      <c r="I4" s="62" t="s">
        <v>6</v>
      </c>
      <c r="J4" s="82"/>
      <c r="K4" s="82"/>
    </row>
    <row r="5" customFormat="1" ht="27" customHeight="1" spans="1:11">
      <c r="A5" s="56"/>
      <c r="B5" s="63"/>
      <c r="C5" s="58" t="s">
        <v>199</v>
      </c>
      <c r="D5" s="112"/>
      <c r="E5" s="65" t="s">
        <v>41</v>
      </c>
      <c r="F5" s="66">
        <f>1.8*1.5*0.8*7.93/1000</f>
        <v>0.0171288</v>
      </c>
      <c r="G5" s="65"/>
      <c r="H5" s="62"/>
      <c r="I5" s="62" t="s">
        <v>6</v>
      </c>
      <c r="J5" s="49"/>
      <c r="K5" s="49"/>
    </row>
    <row r="6" customFormat="1" ht="27" customHeight="1" spans="1:11">
      <c r="A6" s="56"/>
      <c r="B6" s="63"/>
      <c r="C6" s="58" t="s">
        <v>200</v>
      </c>
      <c r="D6" s="112"/>
      <c r="E6" s="67" t="s">
        <v>43</v>
      </c>
      <c r="F6" s="68">
        <v>1</v>
      </c>
      <c r="G6" s="67"/>
      <c r="H6" s="62"/>
      <c r="I6" s="62" t="s">
        <v>6</v>
      </c>
      <c r="J6" s="49"/>
      <c r="K6" s="49"/>
    </row>
    <row r="7" customFormat="1" ht="27" customHeight="1" spans="1:11">
      <c r="A7" s="56"/>
      <c r="B7" s="63"/>
      <c r="C7" s="58" t="s">
        <v>201</v>
      </c>
      <c r="D7" s="112"/>
      <c r="E7" s="67" t="s">
        <v>43</v>
      </c>
      <c r="F7" s="68">
        <v>1</v>
      </c>
      <c r="G7" s="67"/>
      <c r="H7" s="62"/>
      <c r="I7" s="62" t="s">
        <v>6</v>
      </c>
      <c r="J7" s="49"/>
      <c r="K7" s="49"/>
    </row>
    <row r="8" customFormat="1" ht="27" customHeight="1" spans="1:11">
      <c r="A8" s="56"/>
      <c r="B8" s="63"/>
      <c r="C8" s="58" t="s">
        <v>202</v>
      </c>
      <c r="D8" s="112"/>
      <c r="E8" s="67" t="s">
        <v>77</v>
      </c>
      <c r="F8" s="68">
        <v>1</v>
      </c>
      <c r="G8" s="67"/>
      <c r="H8" s="62"/>
      <c r="I8" s="62" t="s">
        <v>6</v>
      </c>
      <c r="J8" s="49"/>
      <c r="K8" s="49"/>
    </row>
    <row r="9" customFormat="1" ht="27" customHeight="1" spans="1:11">
      <c r="A9" s="56"/>
      <c r="B9" s="63"/>
      <c r="C9" s="58" t="s">
        <v>203</v>
      </c>
      <c r="D9" s="112"/>
      <c r="E9" s="67" t="s">
        <v>77</v>
      </c>
      <c r="F9" s="68">
        <v>1</v>
      </c>
      <c r="G9" s="67"/>
      <c r="H9" s="62"/>
      <c r="I9" s="62" t="s">
        <v>6</v>
      </c>
      <c r="J9" s="49"/>
      <c r="K9" s="49"/>
    </row>
    <row r="10" customFormat="1" ht="27" customHeight="1" spans="1:11">
      <c r="A10" s="56"/>
      <c r="B10" s="63"/>
      <c r="C10" s="58" t="s">
        <v>60</v>
      </c>
      <c r="D10" s="112"/>
      <c r="E10" s="67" t="s">
        <v>46</v>
      </c>
      <c r="F10" s="68">
        <v>1</v>
      </c>
      <c r="G10" s="67"/>
      <c r="H10" s="62"/>
      <c r="I10" s="62" t="s">
        <v>6</v>
      </c>
      <c r="J10" s="49"/>
      <c r="K10" s="49"/>
    </row>
    <row r="11" customFormat="1" ht="27" customHeight="1" spans="1:11">
      <c r="A11" s="56"/>
      <c r="B11" s="113" t="s">
        <v>204</v>
      </c>
      <c r="C11" s="114"/>
      <c r="D11" s="64">
        <v>44165</v>
      </c>
      <c r="E11" s="115" t="s">
        <v>6</v>
      </c>
      <c r="F11" s="116" t="s">
        <v>6</v>
      </c>
      <c r="G11" s="115" t="s">
        <v>6</v>
      </c>
      <c r="H11" s="97">
        <f>SUM(H4:H10)</f>
        <v>0</v>
      </c>
      <c r="I11" s="62"/>
      <c r="J11" s="49"/>
      <c r="K11" s="49"/>
    </row>
    <row r="12" customFormat="1" ht="27" customHeight="1" spans="1:11">
      <c r="A12" s="56"/>
      <c r="B12" s="92" t="s">
        <v>197</v>
      </c>
      <c r="C12" s="58" t="s">
        <v>185</v>
      </c>
      <c r="D12" s="64"/>
      <c r="E12" s="60" t="s">
        <v>49</v>
      </c>
      <c r="F12" s="101">
        <v>57.8</v>
      </c>
      <c r="G12" s="67"/>
      <c r="H12" s="62"/>
      <c r="I12" s="62"/>
      <c r="J12" s="49"/>
      <c r="K12" s="49"/>
    </row>
    <row r="13" customFormat="1" ht="27" customHeight="1" spans="1:11">
      <c r="A13" s="56"/>
      <c r="B13" s="92"/>
      <c r="C13" s="58" t="s">
        <v>199</v>
      </c>
      <c r="D13" s="64"/>
      <c r="E13" s="65" t="s">
        <v>49</v>
      </c>
      <c r="F13" s="66">
        <f>0.8*1.8</f>
        <v>1.44</v>
      </c>
      <c r="G13" s="67"/>
      <c r="H13" s="62"/>
      <c r="I13" s="62"/>
      <c r="J13" s="49"/>
      <c r="K13" s="49"/>
    </row>
    <row r="14" customFormat="1" ht="27" customHeight="1" spans="1:11">
      <c r="A14" s="56"/>
      <c r="B14" s="92"/>
      <c r="C14" s="58" t="s">
        <v>205</v>
      </c>
      <c r="D14" s="64"/>
      <c r="E14" s="67" t="s">
        <v>43</v>
      </c>
      <c r="F14" s="68">
        <v>1</v>
      </c>
      <c r="G14" s="67"/>
      <c r="H14" s="62"/>
      <c r="I14" s="62"/>
      <c r="J14" s="49"/>
      <c r="K14" s="49"/>
    </row>
    <row r="15" customFormat="1" ht="27" customHeight="1" spans="1:11">
      <c r="A15" s="56"/>
      <c r="B15" s="92"/>
      <c r="C15" s="58" t="s">
        <v>206</v>
      </c>
      <c r="D15" s="64"/>
      <c r="E15" s="67" t="s">
        <v>43</v>
      </c>
      <c r="F15" s="68">
        <v>1</v>
      </c>
      <c r="G15" s="67"/>
      <c r="H15" s="62"/>
      <c r="I15" s="62"/>
      <c r="J15" s="49"/>
      <c r="K15" s="49"/>
    </row>
    <row r="16" customFormat="1" ht="27" customHeight="1" spans="1:11">
      <c r="A16" s="56"/>
      <c r="B16" s="92"/>
      <c r="C16" s="58" t="s">
        <v>207</v>
      </c>
      <c r="D16" s="64"/>
      <c r="E16" s="99" t="s">
        <v>77</v>
      </c>
      <c r="F16" s="68">
        <v>1</v>
      </c>
      <c r="G16" s="67"/>
      <c r="H16" s="62"/>
      <c r="I16" s="62"/>
      <c r="J16" s="49"/>
      <c r="K16" s="49"/>
    </row>
    <row r="17" customFormat="1" ht="27" customHeight="1" spans="1:11">
      <c r="A17" s="56"/>
      <c r="B17" s="92"/>
      <c r="C17" s="58" t="s">
        <v>208</v>
      </c>
      <c r="D17" s="64"/>
      <c r="E17" s="99" t="s">
        <v>43</v>
      </c>
      <c r="F17" s="68">
        <v>1</v>
      </c>
      <c r="G17" s="67"/>
      <c r="H17" s="62"/>
      <c r="I17" s="62"/>
      <c r="J17" s="49"/>
      <c r="K17" s="49"/>
    </row>
    <row r="18" s="111" customFormat="1" ht="27" customHeight="1" spans="1:11">
      <c r="A18" s="56"/>
      <c r="B18" s="92"/>
      <c r="C18" s="117" t="s">
        <v>209</v>
      </c>
      <c r="D18" s="64"/>
      <c r="E18" s="99" t="s">
        <v>43</v>
      </c>
      <c r="F18" s="68">
        <v>1</v>
      </c>
      <c r="G18" s="67"/>
      <c r="H18" s="62"/>
      <c r="I18" s="62"/>
      <c r="J18" s="120"/>
      <c r="K18" s="120"/>
    </row>
    <row r="19" s="111" customFormat="1" ht="27" customHeight="1" spans="1:11">
      <c r="A19" s="56"/>
      <c r="B19" s="92"/>
      <c r="C19" s="99" t="s">
        <v>60</v>
      </c>
      <c r="D19" s="64"/>
      <c r="E19" s="99" t="s">
        <v>61</v>
      </c>
      <c r="F19" s="68">
        <v>1</v>
      </c>
      <c r="G19" s="67"/>
      <c r="H19" s="62"/>
      <c r="I19" s="62"/>
      <c r="J19" s="120"/>
      <c r="K19" s="120"/>
    </row>
    <row r="20" s="111" customFormat="1" ht="27" customHeight="1" spans="1:11">
      <c r="A20" s="56"/>
      <c r="B20" s="118" t="s">
        <v>204</v>
      </c>
      <c r="C20" s="119"/>
      <c r="D20" s="64"/>
      <c r="E20" s="67" t="s">
        <v>6</v>
      </c>
      <c r="F20" s="68" t="s">
        <v>6</v>
      </c>
      <c r="G20" s="67" t="s">
        <v>6</v>
      </c>
      <c r="H20" s="97">
        <f>SUM(H12:H19)</f>
        <v>0</v>
      </c>
      <c r="I20" s="62"/>
      <c r="J20" s="120"/>
      <c r="K20" s="120"/>
    </row>
    <row r="21" customFormat="1" ht="27" customHeight="1" spans="1:11">
      <c r="A21" s="70" t="s">
        <v>29</v>
      </c>
      <c r="B21" s="71"/>
      <c r="C21" s="72" t="s">
        <v>6</v>
      </c>
      <c r="D21" s="104"/>
      <c r="E21" s="72" t="s">
        <v>6</v>
      </c>
      <c r="F21" s="69" t="s">
        <v>6</v>
      </c>
      <c r="G21" s="73" t="s">
        <v>6</v>
      </c>
      <c r="H21" s="97">
        <f>H11+H20</f>
        <v>0</v>
      </c>
      <c r="I21" s="62" t="s">
        <v>6</v>
      </c>
      <c r="J21" s="49"/>
      <c r="K21" s="49"/>
    </row>
    <row r="38" customFormat="1" spans="1:11">
      <c r="A38" s="45"/>
      <c r="B38" s="45"/>
      <c r="C38" s="46"/>
      <c r="D38" s="74"/>
      <c r="E38" s="74"/>
      <c r="F38" s="75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80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8"/>
      <c r="E44" s="78"/>
      <c r="F44" s="79"/>
      <c r="G44" s="76"/>
      <c r="H44" s="77"/>
      <c r="I44" s="77"/>
      <c r="J44" s="87"/>
      <c r="K44" s="49"/>
    </row>
    <row r="45" customFormat="1" spans="1:11">
      <c r="A45" s="45"/>
      <c r="B45" s="45"/>
      <c r="C45" s="46"/>
      <c r="D45" s="78"/>
      <c r="E45" s="78"/>
      <c r="F45" s="79"/>
      <c r="G45" s="76"/>
      <c r="H45" s="77"/>
      <c r="I45" s="77"/>
      <c r="J45" s="87"/>
      <c r="K45" s="49"/>
    </row>
    <row r="46" customFormat="1" spans="1:11">
      <c r="A46" s="45"/>
      <c r="B46" s="45"/>
      <c r="C46" s="46"/>
      <c r="D46" s="78"/>
      <c r="E46" s="78"/>
      <c r="F46" s="79"/>
      <c r="G46" s="76"/>
      <c r="H46" s="77"/>
      <c r="I46" s="77"/>
      <c r="J46" s="87"/>
      <c r="K46" s="49"/>
    </row>
    <row r="47" customFormat="1" spans="1:11">
      <c r="A47" s="45"/>
      <c r="B47" s="45"/>
      <c r="C47" s="46"/>
      <c r="D47" s="78"/>
      <c r="E47" s="78"/>
      <c r="F47" s="79"/>
      <c r="G47" s="76"/>
      <c r="H47" s="77"/>
      <c r="I47" s="77"/>
      <c r="J47" s="87"/>
      <c r="K47" s="49"/>
    </row>
    <row r="48" customFormat="1" spans="1:11">
      <c r="A48" s="45"/>
      <c r="B48" s="45"/>
      <c r="C48" s="46"/>
      <c r="D48" s="78"/>
      <c r="E48" s="78"/>
      <c r="F48" s="79"/>
      <c r="G48" s="76"/>
      <c r="H48" s="77"/>
      <c r="I48" s="77"/>
      <c r="J48" s="87"/>
      <c r="K48" s="49"/>
    </row>
    <row r="49" customFormat="1" spans="1:11">
      <c r="A49" s="45"/>
      <c r="B49" s="45"/>
      <c r="C49" s="46"/>
      <c r="D49" s="78"/>
      <c r="E49" s="78"/>
      <c r="F49" s="79"/>
      <c r="G49" s="76"/>
      <c r="H49" s="77"/>
      <c r="I49" s="77"/>
      <c r="J49" s="87"/>
      <c r="K49" s="49"/>
    </row>
    <row r="50" customFormat="1" spans="1:11">
      <c r="A50" s="45"/>
      <c r="B50" s="45"/>
      <c r="C50" s="46"/>
      <c r="D50" s="78"/>
      <c r="E50" s="78"/>
      <c r="F50" s="79"/>
      <c r="G50" s="76"/>
      <c r="H50" s="77"/>
      <c r="I50" s="77"/>
      <c r="J50" s="87"/>
      <c r="K50" s="49"/>
    </row>
    <row r="51" customFormat="1" spans="1:11">
      <c r="A51" s="45"/>
      <c r="B51" s="45"/>
      <c r="C51" s="46"/>
      <c r="D51" s="78"/>
      <c r="E51" s="78"/>
      <c r="F51" s="79"/>
      <c r="G51" s="76"/>
      <c r="H51" s="77"/>
      <c r="I51" s="77"/>
      <c r="J51" s="87"/>
      <c r="K51" s="49"/>
    </row>
    <row r="52" customFormat="1" spans="1:11">
      <c r="A52" s="45"/>
      <c r="B52" s="45"/>
      <c r="C52" s="46"/>
      <c r="D52" s="78"/>
      <c r="E52" s="78"/>
      <c r="F52" s="79"/>
      <c r="G52" s="76"/>
      <c r="H52" s="77"/>
      <c r="I52" s="77"/>
      <c r="J52" s="87"/>
      <c r="K52" s="49"/>
    </row>
    <row r="53" customFormat="1" spans="1:11">
      <c r="A53" s="45"/>
      <c r="B53" s="45"/>
      <c r="C53" s="46"/>
      <c r="D53" s="78"/>
      <c r="E53" s="78"/>
      <c r="F53" s="79"/>
      <c r="G53" s="76"/>
      <c r="H53" s="77"/>
      <c r="I53" s="77"/>
      <c r="J53" s="87"/>
      <c r="K53" s="49"/>
    </row>
    <row r="54" customFormat="1" spans="1:11">
      <c r="A54" s="45"/>
      <c r="B54" s="45"/>
      <c r="C54" s="46"/>
      <c r="D54" s="78"/>
      <c r="E54" s="78"/>
      <c r="F54" s="79"/>
      <c r="G54" s="76"/>
      <c r="H54" s="77"/>
      <c r="I54" s="77"/>
      <c r="J54" s="87"/>
      <c r="K54" s="49"/>
    </row>
    <row r="55" customFormat="1" spans="1:11">
      <c r="A55" s="45"/>
      <c r="B55" s="45"/>
      <c r="C55" s="46"/>
      <c r="D55" s="78"/>
      <c r="E55" s="78"/>
      <c r="F55" s="79"/>
      <c r="G55" s="76"/>
      <c r="H55" s="77"/>
      <c r="I55" s="77"/>
      <c r="J55" s="87"/>
      <c r="K55" s="49"/>
    </row>
    <row r="56" customFormat="1" spans="1:11">
      <c r="A56" s="45"/>
      <c r="B56" s="45"/>
      <c r="C56" s="46"/>
      <c r="D56" s="78"/>
      <c r="E56" s="78"/>
      <c r="F56" s="79"/>
      <c r="G56" s="76"/>
      <c r="H56" s="77"/>
      <c r="I56" s="77"/>
      <c r="J56" s="87"/>
      <c r="K56" s="49"/>
    </row>
    <row r="57" customFormat="1" spans="1:11">
      <c r="A57" s="45"/>
      <c r="B57" s="45"/>
      <c r="C57" s="46"/>
      <c r="D57" s="74"/>
      <c r="E57" s="78"/>
      <c r="F57" s="79"/>
      <c r="G57" s="76"/>
      <c r="H57" s="77"/>
      <c r="I57" s="77"/>
      <c r="J57" s="87"/>
      <c r="K57" s="49"/>
    </row>
  </sheetData>
  <mergeCells count="9">
    <mergeCell ref="B11:C11"/>
    <mergeCell ref="B20:C20"/>
    <mergeCell ref="A21:B21"/>
    <mergeCell ref="A4:A20"/>
    <mergeCell ref="B4:B10"/>
    <mergeCell ref="B12:B19"/>
    <mergeCell ref="D4:D10"/>
    <mergeCell ref="D11:D21"/>
    <mergeCell ref="A1:I2"/>
  </mergeCells>
  <pageMargins left="0.75" right="0.75" top="1" bottom="1" header="0.5" footer="0.5"/>
  <pageSetup paperSize="9" scale="59" orientation="portrait"/>
  <headerFooter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view="pageBreakPreview" zoomScaleNormal="100" workbookViewId="0">
      <selection activeCell="A1" sqref="A1:I2"/>
    </sheetView>
  </sheetViews>
  <sheetFormatPr defaultColWidth="9" defaultRowHeight="15"/>
  <cols>
    <col min="1" max="1" width="8.54166666666667" style="45" customWidth="1"/>
    <col min="2" max="2" width="12.5416666666667" style="45" customWidth="1"/>
    <col min="3" max="3" width="34.625" style="46" customWidth="1"/>
    <col min="4" max="4" width="13.7833333333333" style="46" customWidth="1"/>
    <col min="5" max="5" width="8.10833333333333" style="46" customWidth="1"/>
    <col min="6" max="6" width="8.725" style="47" customWidth="1"/>
    <col min="7" max="7" width="12.275" style="48" customWidth="1"/>
    <col min="8" max="8" width="17" style="45" customWidth="1"/>
    <col min="9" max="9" width="9.13333333333333" style="45" customWidth="1"/>
    <col min="10" max="10" width="15.4583333333333" style="49" customWidth="1"/>
    <col min="11" max="11" width="9" style="49"/>
  </cols>
  <sheetData>
    <row r="1" customFormat="1" ht="29" customHeight="1" spans="1:11">
      <c r="A1" s="50" t="s">
        <v>210</v>
      </c>
      <c r="B1" s="51"/>
      <c r="C1" s="51"/>
      <c r="D1" s="51"/>
      <c r="E1" s="51"/>
      <c r="F1" s="51"/>
      <c r="G1" s="51"/>
      <c r="H1" s="51"/>
      <c r="I1" s="51"/>
      <c r="J1" s="49"/>
      <c r="K1" s="49"/>
    </row>
    <row r="2" customFormat="1" ht="29" customHeight="1" spans="1:11">
      <c r="A2" s="51"/>
      <c r="B2" s="51"/>
      <c r="C2" s="51"/>
      <c r="D2" s="51"/>
      <c r="E2" s="51"/>
      <c r="F2" s="51"/>
      <c r="G2" s="51"/>
      <c r="H2" s="51"/>
      <c r="I2" s="51"/>
      <c r="J2" s="49"/>
      <c r="K2" s="49"/>
    </row>
    <row r="3" s="43" customFormat="1" ht="39" customHeight="1" spans="1:11">
      <c r="A3" s="52" t="s">
        <v>179</v>
      </c>
      <c r="B3" s="53" t="s">
        <v>31</v>
      </c>
      <c r="C3" s="53" t="s">
        <v>180</v>
      </c>
      <c r="D3" s="53" t="s">
        <v>33</v>
      </c>
      <c r="E3" s="53" t="s">
        <v>34</v>
      </c>
      <c r="F3" s="53" t="s">
        <v>35</v>
      </c>
      <c r="G3" s="54" t="s">
        <v>181</v>
      </c>
      <c r="H3" s="55" t="s">
        <v>182</v>
      </c>
      <c r="I3" s="52" t="s">
        <v>4</v>
      </c>
      <c r="J3" s="81"/>
      <c r="K3" s="81"/>
    </row>
    <row r="4" s="44" customFormat="1" ht="25" customHeight="1" spans="1:11">
      <c r="A4" s="83" t="s">
        <v>211</v>
      </c>
      <c r="B4" s="84" t="s">
        <v>212</v>
      </c>
      <c r="C4" s="58" t="s">
        <v>213</v>
      </c>
      <c r="D4" s="59">
        <v>42179</v>
      </c>
      <c r="E4" s="60" t="s">
        <v>49</v>
      </c>
      <c r="F4" s="101">
        <v>127.5</v>
      </c>
      <c r="G4" s="40"/>
      <c r="H4" s="62"/>
      <c r="I4" s="62" t="s">
        <v>6</v>
      </c>
      <c r="J4" s="82"/>
      <c r="K4" s="82"/>
    </row>
    <row r="5" customFormat="1" ht="25" customHeight="1" spans="1:11">
      <c r="A5" s="85"/>
      <c r="B5" s="86"/>
      <c r="C5" s="58" t="s">
        <v>214</v>
      </c>
      <c r="D5" s="64"/>
      <c r="E5" s="65" t="s">
        <v>59</v>
      </c>
      <c r="F5" s="66">
        <v>1</v>
      </c>
      <c r="G5" s="65"/>
      <c r="H5" s="62"/>
      <c r="I5" s="62" t="s">
        <v>6</v>
      </c>
      <c r="J5" s="49"/>
      <c r="K5" s="49"/>
    </row>
    <row r="6" customFormat="1" ht="25" customHeight="1" spans="1:11">
      <c r="A6" s="85"/>
      <c r="B6" s="86"/>
      <c r="C6" s="58" t="s">
        <v>215</v>
      </c>
      <c r="D6" s="64"/>
      <c r="E6" s="67" t="s">
        <v>43</v>
      </c>
      <c r="F6" s="68">
        <v>1</v>
      </c>
      <c r="G6" s="67"/>
      <c r="H6" s="62"/>
      <c r="I6" s="62" t="s">
        <v>6</v>
      </c>
      <c r="J6" s="49"/>
      <c r="K6" s="49"/>
    </row>
    <row r="7" customFormat="1" ht="25" customHeight="1" spans="1:11">
      <c r="A7" s="85"/>
      <c r="B7" s="86"/>
      <c r="C7" s="58" t="s">
        <v>216</v>
      </c>
      <c r="D7" s="64"/>
      <c r="E7" s="67" t="s">
        <v>43</v>
      </c>
      <c r="F7" s="68">
        <v>1</v>
      </c>
      <c r="G7" s="67"/>
      <c r="H7" s="62"/>
      <c r="I7" s="62" t="s">
        <v>6</v>
      </c>
      <c r="J7" s="49"/>
      <c r="K7" s="49"/>
    </row>
    <row r="8" customFormat="1" ht="25" customHeight="1" spans="1:11">
      <c r="A8" s="85"/>
      <c r="B8" s="86"/>
      <c r="C8" s="58" t="s">
        <v>217</v>
      </c>
      <c r="D8" s="64"/>
      <c r="E8" s="67" t="s">
        <v>77</v>
      </c>
      <c r="F8" s="68">
        <v>1</v>
      </c>
      <c r="G8" s="67"/>
      <c r="H8" s="62"/>
      <c r="I8" s="62" t="s">
        <v>6</v>
      </c>
      <c r="J8" s="49"/>
      <c r="K8" s="49"/>
    </row>
    <row r="9" customFormat="1" ht="25" customHeight="1" spans="1:11">
      <c r="A9" s="85"/>
      <c r="B9" s="86"/>
      <c r="C9" s="58" t="s">
        <v>218</v>
      </c>
      <c r="D9" s="64"/>
      <c r="E9" s="67" t="s">
        <v>77</v>
      </c>
      <c r="F9" s="68">
        <v>1</v>
      </c>
      <c r="G9" s="67"/>
      <c r="H9" s="62"/>
      <c r="I9" s="62" t="s">
        <v>6</v>
      </c>
      <c r="J9" s="49"/>
      <c r="K9" s="49"/>
    </row>
    <row r="10" customFormat="1" ht="25" customHeight="1" spans="1:11">
      <c r="A10" s="85"/>
      <c r="B10" s="86"/>
      <c r="C10" s="58" t="s">
        <v>219</v>
      </c>
      <c r="D10" s="64"/>
      <c r="E10" s="67" t="s">
        <v>77</v>
      </c>
      <c r="F10" s="68">
        <v>1</v>
      </c>
      <c r="G10" s="67"/>
      <c r="H10" s="62"/>
      <c r="I10" s="62" t="s">
        <v>6</v>
      </c>
      <c r="J10" s="49"/>
      <c r="K10" s="49"/>
    </row>
    <row r="11" customFormat="1" ht="25" customHeight="1" spans="1:11">
      <c r="A11" s="85"/>
      <c r="B11" s="86"/>
      <c r="C11" s="58" t="s">
        <v>193</v>
      </c>
      <c r="D11" s="64"/>
      <c r="E11" s="67" t="s">
        <v>77</v>
      </c>
      <c r="F11" s="47">
        <v>1</v>
      </c>
      <c r="G11" s="68"/>
      <c r="H11" s="62"/>
      <c r="I11" s="62" t="s">
        <v>6</v>
      </c>
      <c r="J11" s="49"/>
      <c r="K11" s="49"/>
    </row>
    <row r="12" customFormat="1" ht="25" customHeight="1" spans="1:11">
      <c r="A12" s="105"/>
      <c r="B12" s="106"/>
      <c r="C12" s="58" t="s">
        <v>194</v>
      </c>
      <c r="D12" s="104"/>
      <c r="E12" s="67" t="s">
        <v>46</v>
      </c>
      <c r="F12" s="68">
        <v>1</v>
      </c>
      <c r="G12" s="67"/>
      <c r="H12" s="62"/>
      <c r="I12" s="62" t="s">
        <v>6</v>
      </c>
      <c r="J12" s="49"/>
      <c r="K12" s="49"/>
    </row>
    <row r="13" customFormat="1" ht="25" customHeight="1" spans="1:11">
      <c r="A13" s="70" t="s">
        <v>29</v>
      </c>
      <c r="B13" s="71"/>
      <c r="C13" s="72" t="s">
        <v>6</v>
      </c>
      <c r="D13" s="72" t="s">
        <v>6</v>
      </c>
      <c r="E13" s="72" t="s">
        <v>6</v>
      </c>
      <c r="F13" s="69" t="s">
        <v>6</v>
      </c>
      <c r="G13" s="73" t="s">
        <v>6</v>
      </c>
      <c r="H13" s="62">
        <f>SUM(H4:H12)</f>
        <v>0</v>
      </c>
      <c r="I13" s="62" t="s">
        <v>6</v>
      </c>
      <c r="J13" s="49"/>
      <c r="K13" s="49"/>
    </row>
    <row r="25" customFormat="1" spans="1:11">
      <c r="A25" s="45"/>
      <c r="B25" s="45"/>
      <c r="C25" s="46"/>
      <c r="D25" s="74"/>
      <c r="E25" s="74"/>
      <c r="F25" s="75"/>
      <c r="G25" s="76"/>
      <c r="H25" s="77"/>
      <c r="I25" s="77"/>
      <c r="J25" s="87"/>
      <c r="K25" s="49"/>
    </row>
    <row r="26" customFormat="1" spans="1:11">
      <c r="A26" s="45"/>
      <c r="B26" s="45"/>
      <c r="C26" s="46"/>
      <c r="D26" s="78"/>
      <c r="E26" s="78"/>
      <c r="F26" s="79"/>
      <c r="G26" s="76"/>
      <c r="H26" s="77"/>
      <c r="I26" s="77"/>
      <c r="J26" s="87"/>
      <c r="K26" s="49"/>
    </row>
    <row r="27" customFormat="1" spans="1:11">
      <c r="A27" s="45"/>
      <c r="B27" s="45"/>
      <c r="C27" s="46"/>
      <c r="D27" s="78"/>
      <c r="E27" s="78"/>
      <c r="F27" s="79"/>
      <c r="G27" s="76"/>
      <c r="H27" s="77"/>
      <c r="I27" s="77"/>
      <c r="J27" s="87"/>
      <c r="K27" s="49"/>
    </row>
    <row r="28" customFormat="1" spans="1:11">
      <c r="A28" s="45"/>
      <c r="B28" s="45"/>
      <c r="C28" s="46"/>
      <c r="D28" s="78"/>
      <c r="E28" s="78"/>
      <c r="F28" s="79"/>
      <c r="G28" s="80"/>
      <c r="H28" s="77"/>
      <c r="I28" s="77"/>
      <c r="J28" s="87"/>
      <c r="K28" s="49"/>
    </row>
    <row r="29" customFormat="1" spans="1:11">
      <c r="A29" s="45"/>
      <c r="B29" s="45"/>
      <c r="C29" s="46"/>
      <c r="D29" s="78"/>
      <c r="E29" s="78"/>
      <c r="F29" s="79"/>
      <c r="G29" s="76"/>
      <c r="H29" s="77"/>
      <c r="I29" s="77"/>
      <c r="J29" s="87"/>
      <c r="K29" s="49"/>
    </row>
    <row r="30" customFormat="1" spans="1:11">
      <c r="A30" s="45"/>
      <c r="B30" s="45"/>
      <c r="C30" s="46"/>
      <c r="D30" s="78"/>
      <c r="E30" s="78"/>
      <c r="F30" s="79"/>
      <c r="G30" s="76"/>
      <c r="H30" s="77"/>
      <c r="I30" s="77"/>
      <c r="J30" s="87"/>
      <c r="K30" s="49"/>
    </row>
    <row r="31" customFormat="1" spans="1:11">
      <c r="A31" s="45"/>
      <c r="B31" s="45"/>
      <c r="C31" s="46"/>
      <c r="D31" s="78"/>
      <c r="E31" s="78"/>
      <c r="F31" s="79"/>
      <c r="G31" s="76"/>
      <c r="H31" s="77"/>
      <c r="I31" s="77"/>
      <c r="J31" s="87"/>
      <c r="K31" s="49"/>
    </row>
    <row r="32" customFormat="1" spans="1:11">
      <c r="A32" s="45"/>
      <c r="B32" s="45"/>
      <c r="C32" s="46"/>
      <c r="D32" s="78"/>
      <c r="E32" s="78"/>
      <c r="F32" s="79"/>
      <c r="G32" s="76"/>
      <c r="H32" s="77"/>
      <c r="I32" s="77"/>
      <c r="J32" s="87"/>
      <c r="K32" s="49"/>
    </row>
    <row r="33" customFormat="1" spans="1:11">
      <c r="A33" s="45"/>
      <c r="B33" s="45"/>
      <c r="C33" s="46"/>
      <c r="D33" s="78"/>
      <c r="E33" s="78"/>
      <c r="F33" s="79"/>
      <c r="G33" s="76"/>
      <c r="H33" s="77"/>
      <c r="I33" s="77"/>
      <c r="J33" s="87"/>
      <c r="K33" s="49"/>
    </row>
    <row r="34" customFormat="1" spans="1:11">
      <c r="A34" s="45"/>
      <c r="B34" s="45"/>
      <c r="C34" s="46"/>
      <c r="D34" s="78"/>
      <c r="E34" s="78"/>
      <c r="F34" s="79"/>
      <c r="G34" s="76"/>
      <c r="H34" s="77"/>
      <c r="I34" s="77"/>
      <c r="J34" s="87"/>
      <c r="K34" s="49"/>
    </row>
    <row r="35" customFormat="1" spans="1:11">
      <c r="A35" s="45"/>
      <c r="B35" s="45"/>
      <c r="C35" s="46"/>
      <c r="D35" s="78"/>
      <c r="E35" s="78"/>
      <c r="F35" s="79"/>
      <c r="G35" s="76"/>
      <c r="H35" s="77"/>
      <c r="I35" s="77"/>
      <c r="J35" s="87"/>
      <c r="K35" s="49"/>
    </row>
    <row r="36" customFormat="1" spans="1:11">
      <c r="A36" s="45"/>
      <c r="B36" s="45"/>
      <c r="C36" s="46"/>
      <c r="D36" s="78"/>
      <c r="E36" s="78"/>
      <c r="F36" s="79"/>
      <c r="G36" s="76"/>
      <c r="H36" s="77"/>
      <c r="I36" s="77"/>
      <c r="J36" s="87"/>
      <c r="K36" s="49"/>
    </row>
    <row r="37" customFormat="1" spans="1:11">
      <c r="A37" s="45"/>
      <c r="B37" s="45"/>
      <c r="C37" s="46"/>
      <c r="D37" s="78"/>
      <c r="E37" s="78"/>
      <c r="F37" s="79"/>
      <c r="G37" s="76"/>
      <c r="H37" s="77"/>
      <c r="I37" s="77"/>
      <c r="J37" s="87"/>
      <c r="K37" s="49"/>
    </row>
    <row r="38" customFormat="1" spans="1:11">
      <c r="A38" s="45"/>
      <c r="B38" s="45"/>
      <c r="C38" s="46"/>
      <c r="D38" s="78"/>
      <c r="E38" s="78"/>
      <c r="F38" s="79"/>
      <c r="G38" s="76"/>
      <c r="H38" s="77"/>
      <c r="I38" s="77"/>
      <c r="J38" s="87"/>
      <c r="K38" s="49"/>
    </row>
    <row r="39" customFormat="1" spans="1:11">
      <c r="A39" s="45"/>
      <c r="B39" s="45"/>
      <c r="C39" s="46"/>
      <c r="D39" s="78"/>
      <c r="E39" s="78"/>
      <c r="F39" s="79"/>
      <c r="G39" s="76"/>
      <c r="H39" s="77"/>
      <c r="I39" s="77"/>
      <c r="J39" s="87"/>
      <c r="K39" s="49"/>
    </row>
    <row r="40" customFormat="1" spans="1:11">
      <c r="A40" s="45"/>
      <c r="B40" s="45"/>
      <c r="C40" s="46"/>
      <c r="D40" s="78"/>
      <c r="E40" s="78"/>
      <c r="F40" s="79"/>
      <c r="G40" s="76"/>
      <c r="H40" s="77"/>
      <c r="I40" s="77"/>
      <c r="J40" s="87"/>
      <c r="K40" s="49"/>
    </row>
    <row r="41" customFormat="1" spans="1:11">
      <c r="A41" s="45"/>
      <c r="B41" s="45"/>
      <c r="C41" s="46"/>
      <c r="D41" s="78"/>
      <c r="E41" s="78"/>
      <c r="F41" s="79"/>
      <c r="G41" s="76"/>
      <c r="H41" s="77"/>
      <c r="I41" s="77"/>
      <c r="J41" s="87"/>
      <c r="K41" s="49"/>
    </row>
    <row r="42" customFormat="1" spans="1:11">
      <c r="A42" s="45"/>
      <c r="B42" s="45"/>
      <c r="C42" s="46"/>
      <c r="D42" s="78"/>
      <c r="E42" s="78"/>
      <c r="F42" s="79"/>
      <c r="G42" s="76"/>
      <c r="H42" s="77"/>
      <c r="I42" s="77"/>
      <c r="J42" s="87"/>
      <c r="K42" s="49"/>
    </row>
    <row r="43" customFormat="1" spans="1:11">
      <c r="A43" s="45"/>
      <c r="B43" s="45"/>
      <c r="C43" s="46"/>
      <c r="D43" s="78"/>
      <c r="E43" s="78"/>
      <c r="F43" s="79"/>
      <c r="G43" s="76"/>
      <c r="H43" s="77"/>
      <c r="I43" s="77"/>
      <c r="J43" s="87"/>
      <c r="K43" s="49"/>
    </row>
    <row r="44" customFormat="1" spans="1:11">
      <c r="A44" s="45"/>
      <c r="B44" s="45"/>
      <c r="C44" s="46"/>
      <c r="D44" s="74"/>
      <c r="E44" s="78"/>
      <c r="F44" s="79"/>
      <c r="G44" s="76"/>
      <c r="H44" s="77"/>
      <c r="I44" s="77"/>
      <c r="J44" s="87"/>
      <c r="K44" s="49"/>
    </row>
  </sheetData>
  <mergeCells count="5">
    <mergeCell ref="A13:B13"/>
    <mergeCell ref="A4:A12"/>
    <mergeCell ref="B4:B12"/>
    <mergeCell ref="D4:D12"/>
    <mergeCell ref="A1:I2"/>
  </mergeCells>
  <pageMargins left="0.75" right="0.75" top="1" bottom="1" header="0.5" footer="0.5"/>
  <pageSetup paperSize="9" scale="60" orientation="portrait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汇总表</vt:lpstr>
      <vt:lpstr>001</vt:lpstr>
      <vt:lpstr>002</vt:lpstr>
      <vt:lpstr>002-5</vt:lpstr>
      <vt:lpstr>价格指数</vt:lpstr>
      <vt:lpstr>003、005</vt:lpstr>
      <vt:lpstr>004</vt:lpstr>
      <vt:lpstr>006</vt:lpstr>
      <vt:lpstr>007</vt:lpstr>
      <vt:lpstr>008</vt:lpstr>
      <vt:lpstr>009</vt:lpstr>
      <vt:lpstr>010</vt:lpstr>
      <vt:lpstr>011-1</vt:lpstr>
      <vt:lpstr>013-014</vt:lpstr>
      <vt:lpstr>015</vt:lpstr>
      <vt:lpstr>016</vt:lpstr>
      <vt:lpstr>017</vt:lpstr>
      <vt:lpstr>018</vt:lpstr>
      <vt:lpstr>019</vt:lpstr>
      <vt:lpstr>020（无建造合同）</vt:lpstr>
      <vt:lpstr>021（无建造合同）</vt:lpstr>
      <vt:lpstr>022</vt:lpstr>
      <vt:lpstr>023</vt:lpstr>
      <vt:lpstr>电梯</vt:lpstr>
      <vt:lpstr>集装箱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cjb</dc:creator>
  <cp:lastModifiedBy>lll</cp:lastModifiedBy>
  <dcterms:created xsi:type="dcterms:W3CDTF">2023-05-12T11:15:00Z</dcterms:created>
  <dcterms:modified xsi:type="dcterms:W3CDTF">2025-06-03T01:29:26Z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9AF0D3C8FDC746C98B6616B1A9C4E289_13</vt:lpwstr>
  </property>
</Properties>
</file>